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rina_o\Documents\"/>
    </mc:Choice>
  </mc:AlternateContent>
  <bookViews>
    <workbookView xWindow="240" yWindow="135" windowWidth="11355" windowHeight="6150" activeTab="1"/>
  </bookViews>
  <sheets>
    <sheet name="19.11.2021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'1'!$C$10</definedName>
    <definedName name="В_К">'1'!$C$12</definedName>
    <definedName name="Втор_имя">'1'!$A$10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'1'!$C$9</definedName>
    <definedName name="Зав_имя">'1'!$A$4</definedName>
    <definedName name="Кал_кол">'1'!$G$3</definedName>
    <definedName name="О_1">'1'!$C$13</definedName>
    <definedName name="О_К">'1'!$C$21</definedName>
    <definedName name="Обед_имя">'1'!$A$13</definedName>
    <definedName name="Отдел">'1'!$F$1</definedName>
    <definedName name="Рец_кол">'1'!$C$3</definedName>
    <definedName name="С3">'19.11.2021'!$A$3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CD29" i="1" l="1"/>
  <c r="CD24" i="1"/>
  <c r="CD16" i="1"/>
  <c r="AI32" i="1"/>
  <c r="AE32" i="1"/>
  <c r="AD32" i="1"/>
  <c r="AC32" i="1"/>
  <c r="AB32" i="1"/>
  <c r="AA32" i="1"/>
  <c r="Z32" i="1"/>
  <c r="Y32" i="1"/>
  <c r="X32" i="1"/>
  <c r="W32" i="1"/>
  <c r="I32" i="1"/>
  <c r="H32" i="1"/>
  <c r="G32" i="1"/>
  <c r="F32" i="1"/>
  <c r="E32" i="1"/>
  <c r="D32" i="1"/>
  <c r="CC29" i="1"/>
  <c r="A28" i="1"/>
  <c r="C28" i="1"/>
  <c r="A27" i="1"/>
  <c r="C27" i="1"/>
  <c r="A26" i="1"/>
  <c r="C26" i="1"/>
  <c r="CC24" i="1"/>
  <c r="A23" i="1"/>
  <c r="C23" i="1"/>
  <c r="A22" i="1"/>
  <c r="C22" i="1"/>
  <c r="A21" i="1"/>
  <c r="C21" i="1"/>
  <c r="A20" i="1"/>
  <c r="C20" i="1"/>
  <c r="A19" i="1"/>
  <c r="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  <c r="B3" i="1"/>
</calcChain>
</file>

<file path=xl/sharedStrings.xml><?xml version="1.0" encoding="utf-8"?>
<sst xmlns="http://schemas.openxmlformats.org/spreadsheetml/2006/main" count="174" uniqueCount="153">
  <si>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</si>
  <si>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</si>
  <si>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</si>
  <si>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</si>
  <si>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</si>
  <si>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</si>
  <si>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</si>
  <si>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</si>
  <si>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</si>
  <si>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</si>
  <si>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</si>
  <si>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</si>
  <si>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</si>
  <si>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</si>
  <si>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</si>
  <si>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</si>
  <si>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</si>
  <si>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</si>
  <si>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</si>
  <si>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</si>
  <si>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</si>
  <si>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</si>
  <si>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</si>
  <si>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</si>
  <si>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</si>
  <si>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</si>
  <si>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</si>
  <si>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</si>
  <si>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</si>
  <si>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</si>
  <si>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</si>
  <si>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</si>
  <si>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</si>
  <si>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</si>
  <si>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</si>
  <si>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</si>
  <si>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</si>
  <si>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</si>
  <si>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</si>
  <si>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</si>
  <si>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</si>
  <si>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</si>
  <si>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</si>
  <si>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</si>
  <si>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</si>
  <si>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</si>
  <si>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</si>
  <si>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</si>
  <si>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</si>
  <si>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</si>
  <si>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</si>
  <si>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</si>
  <si>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</si>
  <si>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</si>
  <si>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</si>
  <si>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</si>
  <si>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</si>
  <si>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</si>
  <si>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</si>
  <si>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</si>
  <si>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</si>
  <si>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</si>
  <si>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</si>
  <si>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</si>
  <si>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</si>
  <si>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</si>
  <si>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</si>
  <si>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</si>
  <si>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</si>
  <si>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</si>
  <si>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</si>
  <si>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</si>
  <si>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</si>
  <si>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</si>
  <si>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</si>
  <si>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</si>
  <si>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</si>
  <si>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</si>
  <si>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</si>
  <si>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</si>
  <si>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</si>
  <si>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</si>
  <si>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</si>
  <si>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</si>
  <si>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</si>
  <si>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</si>
  <si>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</si>
  <si>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</si>
  <si>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</si>
  <si>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Заведующая столовой</t>
  </si>
  <si>
    <t>Бурина О.А.</t>
  </si>
  <si>
    <t>Зам .директора по АХО</t>
  </si>
  <si>
    <t>Прилуков В.Н.</t>
  </si>
  <si>
    <t>ГБОУ СО "КШИ "ЕКК"</t>
  </si>
  <si>
    <t>1-4 класс</t>
  </si>
  <si>
    <t>СанПиН 2.3/2.4.3590-20  7-11 лет</t>
  </si>
  <si>
    <t>Завтрак</t>
  </si>
  <si>
    <t>Каша рисовая молочная жидкая с маслом сливочным</t>
  </si>
  <si>
    <t>Чай</t>
  </si>
  <si>
    <t>Сыр голландский брусковой</t>
  </si>
  <si>
    <t>Батон "Золотинка"</t>
  </si>
  <si>
    <t>Хлеб "Крестьянский" с "Валетек-8"</t>
  </si>
  <si>
    <t>Итого за 'Завтрак'</t>
  </si>
  <si>
    <t>Обед</t>
  </si>
  <si>
    <t>Суп овощной с мясными фрикадельками со сметаной</t>
  </si>
  <si>
    <t>Запеканка картофельная, фаршированная отварным мясом говядины</t>
  </si>
  <si>
    <t>Соус молочный с овощами</t>
  </si>
  <si>
    <t>Компот из чернослива и изюма</t>
  </si>
  <si>
    <t>Хлеб Чусовской  с йодказеином</t>
  </si>
  <si>
    <t>Итого за 'Обед'</t>
  </si>
  <si>
    <t>Полдник</t>
  </si>
  <si>
    <t>Пряники</t>
  </si>
  <si>
    <t>Молоко кипяченое</t>
  </si>
  <si>
    <t>Яйцо отварное</t>
  </si>
  <si>
    <t>Итого за 'Полдник'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</si>
  <si>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</si>
  <si>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</si>
  <si>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</si>
  <si>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</si>
  <si>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</si>
  <si>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</si>
  <si>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</si>
  <si>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</si>
  <si>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</si>
  <si>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</si>
  <si>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</si>
  <si>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</si>
  <si>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</si>
  <si>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</si>
  <si>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</si>
  <si>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</si>
  <si>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</si>
  <si>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</si>
  <si>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</si>
  <si>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</si>
  <si>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закуска</t>
  </si>
  <si>
    <t>кисломолоч</t>
  </si>
  <si>
    <t>Завтрак 2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</si>
  <si>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</si>
  <si>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</si>
  <si>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</si>
  <si>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</si>
  <si>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</si>
  <si>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</si>
  <si>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</si>
  <si>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7/4</t>
  </si>
  <si>
    <t>27/10</t>
  </si>
  <si>
    <t>-</t>
  </si>
  <si>
    <t>21/2</t>
  </si>
  <si>
    <t>53/8</t>
  </si>
  <si>
    <t>3/11</t>
  </si>
  <si>
    <t>12/10</t>
  </si>
  <si>
    <t>ГБОУ СО КШИ "ЕКК"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</si>
</sst>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[$-F800]dddd\,\ mmmm\ dd\,\ yyyy"/>
  </numFmts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3" fontId="0" fillId="0" borderId="0" xfId="0" applyNumberFormat="1"/>
    <xf numFmtId="2" fontId="1" fillId="0" borderId="0" xfId="0" applyNumberFormat="1" applyFont="1"/>
    <xf numFmtId="2" fontId="4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0" xfId="0" quotePrefix="1" applyNumberFormat="1" applyFont="1" applyAlignment="1">
      <alignment vertical="top" wrapText="1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/>
    </xf>
    <xf numFmtId="0" fontId="1" fillId="0" borderId="7" xfId="0" applyFont="1" applyBorder="1"/>
    <xf numFmtId="2" fontId="1" fillId="0" borderId="7" xfId="0" applyNumberFormat="1" applyFont="1" applyBorder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/>
    <xf numFmtId="0" fontId="5" fillId="0" borderId="0" xfId="1"/>
    <xf numFmtId="0" fontId="5" fillId="2" borderId="5" xfId="1" applyFill="1" applyBorder="1" applyAlignment="1" applyProtection="1">
      <protection locked="0"/>
    </xf>
    <xf numFmtId="0" fontId="5" fillId="2" borderId="6" xfId="1" applyFill="1" applyBorder="1" applyAlignment="1" applyProtection="1">
      <protection locked="0"/>
    </xf>
    <xf numFmtId="0" fontId="5" fillId="0" borderId="8" xfId="1" applyBorder="1" applyAlignment="1" applyProtection="1">
      <protection locked="0"/>
    </xf>
    <xf numFmtId="49" fontId="5" fillId="2" borderId="2" xfId="1" applyNumberFormat="1" applyFill="1" applyBorder="1" applyProtection="1">
      <protection locked="0"/>
    </xf>
    <xf numFmtId="14" fontId="6" fillId="2" borderId="2" xfId="1" applyNumberFormat="1" applyFont="1" applyFill="1" applyBorder="1" applyProtection="1">
      <protection locked="0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2" xfId="1" applyBorder="1"/>
    <xf numFmtId="0" fontId="5" fillId="0" borderId="13" xfId="1" applyBorder="1"/>
    <xf numFmtId="0" fontId="5" fillId="2" borderId="13" xfId="1" applyFill="1" applyBorder="1" applyProtection="1">
      <protection locked="0"/>
    </xf>
    <xf numFmtId="0" fontId="5" fillId="2" borderId="13" xfId="1" applyFill="1" applyBorder="1" applyAlignment="1" applyProtection="1">
      <alignment wrapText="1"/>
      <protection locked="0"/>
    </xf>
    <xf numFmtId="1" fontId="5" fillId="2" borderId="13" xfId="1" applyNumberFormat="1" applyFill="1" applyBorder="1" applyProtection="1">
      <protection locked="0"/>
    </xf>
    <xf numFmtId="2" fontId="5" fillId="2" borderId="13" xfId="1" applyNumberFormat="1" applyFill="1" applyBorder="1" applyProtection="1">
      <protection locked="0"/>
    </xf>
    <xf numFmtId="172" fontId="5" fillId="2" borderId="13" xfId="1" applyNumberFormat="1" applyFill="1" applyBorder="1" applyProtection="1">
      <protection locked="0"/>
    </xf>
    <xf numFmtId="172" fontId="5" fillId="2" borderId="14" xfId="1" applyNumberFormat="1" applyFill="1" applyBorder="1" applyProtection="1">
      <protection locked="0"/>
    </xf>
    <xf numFmtId="0" fontId="5" fillId="0" borderId="15" xfId="1" applyBorder="1"/>
    <xf numFmtId="0" fontId="5" fillId="0" borderId="2" xfId="1" applyBorder="1"/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72" fontId="5" fillId="2" borderId="2" xfId="1" applyNumberFormat="1" applyFill="1" applyBorder="1" applyProtection="1">
      <protection locked="0"/>
    </xf>
    <xf numFmtId="172" fontId="5" fillId="2" borderId="16" xfId="1" applyNumberFormat="1" applyFill="1" applyBorder="1" applyProtection="1">
      <protection locked="0"/>
    </xf>
    <xf numFmtId="0" fontId="5" fillId="2" borderId="2" xfId="1" applyFill="1" applyBorder="1" applyProtection="1">
      <protection locked="0"/>
    </xf>
    <xf numFmtId="0" fontId="5" fillId="0" borderId="17" xfId="1" applyBorder="1"/>
    <xf numFmtId="0" fontId="5" fillId="2" borderId="18" xfId="1" applyFill="1" applyBorder="1" applyProtection="1">
      <protection locked="0"/>
    </xf>
    <xf numFmtId="0" fontId="5" fillId="2" borderId="18" xfId="1" applyFill="1" applyBorder="1" applyAlignment="1" applyProtection="1">
      <alignment wrapText="1"/>
      <protection locked="0"/>
    </xf>
    <xf numFmtId="1" fontId="5" fillId="2" borderId="18" xfId="1" applyNumberFormat="1" applyFill="1" applyBorder="1" applyProtection="1">
      <protection locked="0"/>
    </xf>
    <xf numFmtId="2" fontId="5" fillId="2" borderId="18" xfId="1" applyNumberFormat="1" applyFill="1" applyBorder="1" applyProtection="1">
      <protection locked="0"/>
    </xf>
    <xf numFmtId="172" fontId="5" fillId="2" borderId="18" xfId="1" applyNumberFormat="1" applyFill="1" applyBorder="1" applyProtection="1">
      <protection locked="0"/>
    </xf>
    <xf numFmtId="172" fontId="5" fillId="2" borderId="19" xfId="1" applyNumberFormat="1" applyFill="1" applyBorder="1" applyProtection="1">
      <protection locked="0"/>
    </xf>
    <xf numFmtId="0" fontId="5" fillId="3" borderId="13" xfId="1" applyFill="1" applyBorder="1"/>
    <xf numFmtId="0" fontId="5" fillId="0" borderId="20" xfId="1" applyBorder="1"/>
    <xf numFmtId="0" fontId="5" fillId="2" borderId="20" xfId="1" applyFill="1" applyBorder="1" applyAlignment="1" applyProtection="1">
      <alignment wrapText="1"/>
      <protection locked="0"/>
    </xf>
    <xf numFmtId="1" fontId="5" fillId="2" borderId="20" xfId="1" applyNumberFormat="1" applyFill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172" fontId="5" fillId="2" borderId="20" xfId="1" applyNumberFormat="1" applyFill="1" applyBorder="1" applyProtection="1">
      <protection locked="0"/>
    </xf>
    <xf numFmtId="172" fontId="5" fillId="2" borderId="21" xfId="1" applyNumberFormat="1" applyFill="1" applyBorder="1" applyProtection="1">
      <protection locked="0"/>
    </xf>
    <xf numFmtId="0" fontId="5" fillId="2" borderId="7" xfId="1" applyFill="1" applyBorder="1" applyProtection="1">
      <protection locked="0"/>
    </xf>
    <xf numFmtId="0" fontId="5" fillId="2" borderId="7" xfId="1" applyFill="1" applyBorder="1" applyAlignment="1" applyProtection="1">
      <alignment wrapText="1"/>
      <protection locked="0"/>
    </xf>
    <xf numFmtId="1" fontId="5" fillId="2" borderId="7" xfId="1" applyNumberFormat="1" applyFill="1" applyBorder="1" applyProtection="1">
      <protection locked="0"/>
    </xf>
    <xf numFmtId="2" fontId="5" fillId="2" borderId="7" xfId="1" applyNumberFormat="1" applyFill="1" applyBorder="1" applyProtection="1">
      <protection locked="0"/>
    </xf>
    <xf numFmtId="172" fontId="5" fillId="2" borderId="7" xfId="1" applyNumberFormat="1" applyFill="1" applyBorder="1" applyProtection="1">
      <protection locked="0"/>
    </xf>
    <xf numFmtId="172" fontId="5" fillId="2" borderId="22" xfId="1" applyNumberFormat="1" applyFill="1" applyBorder="1" applyProtection="1">
      <protection locked="0"/>
    </xf>
    <xf numFmtId="0" fontId="5" fillId="2" borderId="13" xfId="1" quotePrefix="1" applyFill="1" applyBorder="1" applyProtection="1">
      <protection locked="0"/>
    </xf>
    <xf numFmtId="17" fontId="5" fillId="2" borderId="2" xfId="1" quotePrefix="1" applyNumberFormat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20" xfId="1" quotePrefix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U47"/>
  <sheetViews>
    <sheetView zoomScaleNormal="100" workbookViewId="0"/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0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customWidth="1"/>
    <col min="36" max="80" width="0" style="1" hidden="1" customWidth="1"/>
    <col min="81" max="81" width="8.28515625" style="14" customWidth="1"/>
    <col min="82" max="82" width="7.85546875" style="14" customWidth="1"/>
    <col min="83" max="255" width="9.140625" style="1" hidden="1" customWidth="1"/>
    <col min="256" max="16384" width="12.5703125" style="1" hidden="1"/>
  </cols>
  <sheetData>
    <row r="1" spans="1:95" ht="0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1"/>
    </row>
    <row r="2" spans="1:95" ht="15.75" customHeight="1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</row>
    <row r="3" spans="1:95" s="5" customFormat="1" hidden="1" x14ac:dyDescent="0.25">
      <c r="A3" s="6"/>
      <c r="B3" s="6" t="str">
        <f>"19 ноября 2021 г."</f>
        <v>19 ноября 2021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 t="s">
        <v>93</v>
      </c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19"/>
      <c r="B6" s="19"/>
      <c r="C6" s="1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CC6" s="1"/>
      <c r="CD6" s="1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21" t="s">
        <v>84</v>
      </c>
      <c r="B8" s="20" t="s">
        <v>85</v>
      </c>
      <c r="C8" s="20" t="s">
        <v>78</v>
      </c>
      <c r="D8" s="20" t="s">
        <v>1</v>
      </c>
      <c r="E8" s="20"/>
      <c r="F8" s="20" t="s">
        <v>6</v>
      </c>
      <c r="G8" s="20"/>
      <c r="H8" s="20" t="s">
        <v>79</v>
      </c>
      <c r="I8" s="20" t="s">
        <v>4</v>
      </c>
      <c r="J8" s="12" t="s">
        <v>7</v>
      </c>
      <c r="K8" s="12" t="s">
        <v>8</v>
      </c>
      <c r="L8" s="12" t="s">
        <v>70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17</v>
      </c>
      <c r="V8" s="12" t="s">
        <v>18</v>
      </c>
      <c r="W8" s="20" t="s">
        <v>75</v>
      </c>
      <c r="X8" s="20"/>
      <c r="Y8" s="20"/>
      <c r="Z8" s="20"/>
      <c r="AA8" s="16" t="s">
        <v>74</v>
      </c>
      <c r="AB8" s="16"/>
      <c r="AC8" s="16"/>
      <c r="AD8" s="16"/>
      <c r="AE8" s="16"/>
      <c r="AF8" s="16"/>
      <c r="AG8" s="16"/>
      <c r="AH8" s="16"/>
      <c r="AI8" s="20" t="s">
        <v>86</v>
      </c>
      <c r="AJ8" s="17" t="s">
        <v>26</v>
      </c>
      <c r="AK8" s="17" t="s">
        <v>27</v>
      </c>
      <c r="AL8" s="17" t="s">
        <v>28</v>
      </c>
      <c r="AM8" s="17" t="s">
        <v>29</v>
      </c>
      <c r="AN8" s="17" t="s">
        <v>30</v>
      </c>
      <c r="AO8" s="17" t="s">
        <v>31</v>
      </c>
      <c r="AP8" s="17" t="s">
        <v>32</v>
      </c>
      <c r="AQ8" s="17" t="s">
        <v>33</v>
      </c>
      <c r="AR8" s="17" t="s">
        <v>34</v>
      </c>
      <c r="AS8" s="17" t="s">
        <v>35</v>
      </c>
      <c r="AT8" s="17" t="s">
        <v>36</v>
      </c>
      <c r="AU8" s="17" t="s">
        <v>37</v>
      </c>
      <c r="AV8" s="17" t="s">
        <v>38</v>
      </c>
      <c r="AW8" s="17" t="s">
        <v>39</v>
      </c>
      <c r="AX8" s="17" t="s">
        <v>40</v>
      </c>
      <c r="AY8" s="17" t="s">
        <v>41</v>
      </c>
      <c r="AZ8" s="17" t="s">
        <v>42</v>
      </c>
      <c r="BA8" s="17" t="s">
        <v>43</v>
      </c>
      <c r="BB8" s="17" t="s">
        <v>44</v>
      </c>
      <c r="BC8" s="17" t="s">
        <v>45</v>
      </c>
      <c r="BD8" s="17" t="s">
        <v>46</v>
      </c>
      <c r="BE8" s="17" t="s">
        <v>47</v>
      </c>
      <c r="BF8" s="17" t="s">
        <v>48</v>
      </c>
      <c r="BG8" s="17" t="s">
        <v>49</v>
      </c>
      <c r="BH8" s="17" t="s">
        <v>50</v>
      </c>
      <c r="BI8" s="17" t="s">
        <v>51</v>
      </c>
      <c r="BJ8" s="17" t="s">
        <v>52</v>
      </c>
      <c r="BK8" s="17" t="s">
        <v>53</v>
      </c>
      <c r="BL8" s="17" t="s">
        <v>54</v>
      </c>
      <c r="BM8" s="17" t="s">
        <v>55</v>
      </c>
      <c r="BN8" s="17" t="s">
        <v>56</v>
      </c>
      <c r="BO8" s="17" t="s">
        <v>57</v>
      </c>
      <c r="BP8" s="17" t="s">
        <v>58</v>
      </c>
      <c r="BQ8" s="17" t="s">
        <v>59</v>
      </c>
      <c r="BR8" s="17" t="s">
        <v>60</v>
      </c>
      <c r="BS8" s="17" t="s">
        <v>61</v>
      </c>
      <c r="BT8" s="17" t="s">
        <v>62</v>
      </c>
      <c r="BU8" s="17" t="s">
        <v>63</v>
      </c>
      <c r="BV8" s="17" t="s">
        <v>64</v>
      </c>
      <c r="BW8" s="17" t="s">
        <v>65</v>
      </c>
      <c r="BX8" s="17" t="s">
        <v>66</v>
      </c>
      <c r="BY8" s="17" t="s">
        <v>67</v>
      </c>
      <c r="BZ8" s="17" t="s">
        <v>68</v>
      </c>
      <c r="CA8" s="17" t="s">
        <v>69</v>
      </c>
      <c r="CB8" s="17"/>
      <c r="CC8" s="20" t="s">
        <v>87</v>
      </c>
      <c r="CD8" s="20" t="s">
        <v>88</v>
      </c>
    </row>
    <row r="9" spans="1:95" ht="15.75" customHeight="1" x14ac:dyDescent="0.25">
      <c r="A9" s="22"/>
      <c r="B9" s="20"/>
      <c r="C9" s="20"/>
      <c r="D9" s="11" t="s">
        <v>0</v>
      </c>
      <c r="E9" s="11" t="s">
        <v>2</v>
      </c>
      <c r="F9" s="11" t="s">
        <v>0</v>
      </c>
      <c r="G9" s="11" t="s">
        <v>3</v>
      </c>
      <c r="H9" s="20"/>
      <c r="I9" s="2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71</v>
      </c>
      <c r="AB9" s="12" t="s">
        <v>23</v>
      </c>
      <c r="AC9" s="12" t="s">
        <v>72</v>
      </c>
      <c r="AD9" s="12" t="s">
        <v>73</v>
      </c>
      <c r="AE9" s="12" t="s">
        <v>76</v>
      </c>
      <c r="AF9" s="12" t="s">
        <v>77</v>
      </c>
      <c r="AG9" s="12" t="s">
        <v>24</v>
      </c>
      <c r="AH9" s="12" t="s">
        <v>25</v>
      </c>
      <c r="AI9" s="20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20"/>
      <c r="CD9" s="20"/>
    </row>
    <row r="10" spans="1:95" x14ac:dyDescent="0.25">
      <c r="B10" s="23" t="s">
        <v>96</v>
      </c>
      <c r="CD10" s="15"/>
    </row>
    <row r="11" spans="1:95" s="31" customFormat="1" ht="63" x14ac:dyDescent="0.25">
      <c r="A11" s="28" t="str">
        <f>"7/4"</f>
        <v>7/4</v>
      </c>
      <c r="B11" s="29" t="s">
        <v>97</v>
      </c>
      <c r="C11" s="30" t="str">
        <f>"200"</f>
        <v>200</v>
      </c>
      <c r="D11" s="30">
        <v>4.5199999999999996</v>
      </c>
      <c r="E11" s="30">
        <v>2.39</v>
      </c>
      <c r="F11" s="30">
        <v>6.96</v>
      </c>
      <c r="G11" s="30">
        <v>0.3</v>
      </c>
      <c r="H11" s="30">
        <v>31.34</v>
      </c>
      <c r="I11" s="30">
        <v>204.91325392553051</v>
      </c>
      <c r="J11" s="30">
        <v>4.4400000000000004</v>
      </c>
      <c r="K11" s="30">
        <v>0.13</v>
      </c>
      <c r="L11" s="30">
        <v>0</v>
      </c>
      <c r="M11" s="30">
        <v>0</v>
      </c>
      <c r="N11" s="30">
        <v>8.98</v>
      </c>
      <c r="O11" s="30">
        <v>21.47</v>
      </c>
      <c r="P11" s="30">
        <v>0.88</v>
      </c>
      <c r="Q11" s="30">
        <v>0</v>
      </c>
      <c r="R11" s="30">
        <v>0</v>
      </c>
      <c r="S11" s="30">
        <v>0.08</v>
      </c>
      <c r="T11" s="30">
        <v>1.81</v>
      </c>
      <c r="U11" s="30">
        <v>428.59</v>
      </c>
      <c r="V11" s="30">
        <v>152.19999999999999</v>
      </c>
      <c r="W11" s="30">
        <v>103.77</v>
      </c>
      <c r="X11" s="30">
        <v>26.03</v>
      </c>
      <c r="Y11" s="30">
        <v>114.62</v>
      </c>
      <c r="Z11" s="30">
        <v>0.43</v>
      </c>
      <c r="AA11" s="30">
        <v>46.18</v>
      </c>
      <c r="AB11" s="30">
        <v>24.61</v>
      </c>
      <c r="AC11" s="30">
        <v>51</v>
      </c>
      <c r="AD11" s="30">
        <v>0.17</v>
      </c>
      <c r="AE11" s="30">
        <v>0.05</v>
      </c>
      <c r="AF11" s="30">
        <v>0.13</v>
      </c>
      <c r="AG11" s="30">
        <v>0.49</v>
      </c>
      <c r="AH11" s="30">
        <v>1.7</v>
      </c>
      <c r="AI11" s="30">
        <v>0.43</v>
      </c>
      <c r="AJ11" s="31">
        <v>0</v>
      </c>
      <c r="AK11" s="31">
        <v>134.47999999999999</v>
      </c>
      <c r="AL11" s="31">
        <v>132.80000000000001</v>
      </c>
      <c r="AM11" s="31">
        <v>416.22</v>
      </c>
      <c r="AN11" s="31">
        <v>261.79000000000002</v>
      </c>
      <c r="AO11" s="31">
        <v>109.62</v>
      </c>
      <c r="AP11" s="31">
        <v>180.62</v>
      </c>
      <c r="AQ11" s="31">
        <v>66.84</v>
      </c>
      <c r="AR11" s="31">
        <v>233</v>
      </c>
      <c r="AS11" s="31">
        <v>119.56</v>
      </c>
      <c r="AT11" s="31">
        <v>155.72</v>
      </c>
      <c r="AU11" s="31">
        <v>165.82</v>
      </c>
      <c r="AV11" s="31">
        <v>52.72</v>
      </c>
      <c r="AW11" s="31">
        <v>97.95</v>
      </c>
      <c r="AX11" s="31">
        <v>368.92</v>
      </c>
      <c r="AY11" s="31">
        <v>0</v>
      </c>
      <c r="AZ11" s="31">
        <v>101.72</v>
      </c>
      <c r="BA11" s="31">
        <v>101.92</v>
      </c>
      <c r="BB11" s="31">
        <v>239.75</v>
      </c>
      <c r="BC11" s="31">
        <v>63.16</v>
      </c>
      <c r="BD11" s="31">
        <v>0.18</v>
      </c>
      <c r="BE11" s="31">
        <v>0.04</v>
      </c>
      <c r="BF11" s="31">
        <v>0.04</v>
      </c>
      <c r="BG11" s="31">
        <v>0.09</v>
      </c>
      <c r="BH11" s="31">
        <v>0.12</v>
      </c>
      <c r="BI11" s="31">
        <v>0.39</v>
      </c>
      <c r="BJ11" s="31">
        <v>0</v>
      </c>
      <c r="BK11" s="31">
        <v>1.26</v>
      </c>
      <c r="BL11" s="31">
        <v>0</v>
      </c>
      <c r="BM11" s="31">
        <v>0.38</v>
      </c>
      <c r="BN11" s="31">
        <v>0</v>
      </c>
      <c r="BO11" s="31">
        <v>0</v>
      </c>
      <c r="BP11" s="31">
        <v>0</v>
      </c>
      <c r="BQ11" s="31">
        <v>0.04</v>
      </c>
      <c r="BR11" s="31">
        <v>0.14000000000000001</v>
      </c>
      <c r="BS11" s="31">
        <v>1.21</v>
      </c>
      <c r="BT11" s="31">
        <v>0</v>
      </c>
      <c r="BU11" s="31">
        <v>0</v>
      </c>
      <c r="BV11" s="31">
        <v>0.1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142.86000000000001</v>
      </c>
      <c r="CC11" s="32">
        <v>5.95</v>
      </c>
      <c r="CD11" s="32"/>
      <c r="CE11" s="31">
        <v>50.28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5</v>
      </c>
      <c r="CQ11" s="31">
        <v>1</v>
      </c>
    </row>
    <row r="12" spans="1:95" s="31" customFormat="1" x14ac:dyDescent="0.25">
      <c r="A12" s="28" t="str">
        <f>"27/10"</f>
        <v>27/10</v>
      </c>
      <c r="B12" s="29" t="s">
        <v>98</v>
      </c>
      <c r="C12" s="30" t="str">
        <f>"200"</f>
        <v>200</v>
      </c>
      <c r="D12" s="30">
        <v>0.08</v>
      </c>
      <c r="E12" s="30">
        <v>0</v>
      </c>
      <c r="F12" s="30">
        <v>0.02</v>
      </c>
      <c r="G12" s="30">
        <v>0.02</v>
      </c>
      <c r="H12" s="30">
        <v>9.84</v>
      </c>
      <c r="I12" s="30">
        <v>37.802231999999989</v>
      </c>
      <c r="J12" s="30">
        <v>0</v>
      </c>
      <c r="K12" s="30">
        <v>0</v>
      </c>
      <c r="L12" s="30">
        <v>0</v>
      </c>
      <c r="M12" s="30">
        <v>0</v>
      </c>
      <c r="N12" s="30">
        <v>9.8000000000000007</v>
      </c>
      <c r="O12" s="30">
        <v>0</v>
      </c>
      <c r="P12" s="30">
        <v>0.04</v>
      </c>
      <c r="Q12" s="30">
        <v>0</v>
      </c>
      <c r="R12" s="30">
        <v>0</v>
      </c>
      <c r="S12" s="30">
        <v>0</v>
      </c>
      <c r="T12" s="30">
        <v>0.03</v>
      </c>
      <c r="U12" s="30">
        <v>0.1</v>
      </c>
      <c r="V12" s="30">
        <v>0.3</v>
      </c>
      <c r="W12" s="30">
        <v>0.28999999999999998</v>
      </c>
      <c r="X12" s="30">
        <v>0</v>
      </c>
      <c r="Y12" s="30">
        <v>0</v>
      </c>
      <c r="Z12" s="30">
        <v>0.03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200.04</v>
      </c>
      <c r="CC12" s="32">
        <v>0.61</v>
      </c>
      <c r="CD12" s="32"/>
      <c r="CE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10</v>
      </c>
      <c r="CQ12" s="31">
        <v>0</v>
      </c>
    </row>
    <row r="13" spans="1:95" s="31" customFormat="1" ht="31.5" x14ac:dyDescent="0.25">
      <c r="A13" s="28" t="str">
        <f>"-"</f>
        <v>-</v>
      </c>
      <c r="B13" s="29" t="s">
        <v>99</v>
      </c>
      <c r="C13" s="30" t="str">
        <f>"23"</f>
        <v>23</v>
      </c>
      <c r="D13" s="30">
        <v>6.05</v>
      </c>
      <c r="E13" s="30">
        <v>6.05</v>
      </c>
      <c r="F13" s="30">
        <v>10.35</v>
      </c>
      <c r="G13" s="30">
        <v>0</v>
      </c>
      <c r="H13" s="30">
        <v>0</v>
      </c>
      <c r="I13" s="30">
        <v>118.72599999999998</v>
      </c>
      <c r="J13" s="30">
        <v>3.52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0.46</v>
      </c>
      <c r="T13" s="30">
        <v>0.99</v>
      </c>
      <c r="U13" s="30">
        <v>253</v>
      </c>
      <c r="V13" s="30">
        <v>23</v>
      </c>
      <c r="W13" s="30">
        <v>230</v>
      </c>
      <c r="X13" s="30">
        <v>12.65</v>
      </c>
      <c r="Y13" s="30">
        <v>138</v>
      </c>
      <c r="Z13" s="30">
        <v>0.16</v>
      </c>
      <c r="AA13" s="30">
        <v>48.3</v>
      </c>
      <c r="AB13" s="30">
        <v>39.1</v>
      </c>
      <c r="AC13" s="30">
        <v>54.74</v>
      </c>
      <c r="AD13" s="30">
        <v>0.09</v>
      </c>
      <c r="AE13" s="30">
        <v>0.01</v>
      </c>
      <c r="AF13" s="30">
        <v>0.09</v>
      </c>
      <c r="AG13" s="30">
        <v>0.05</v>
      </c>
      <c r="AH13" s="30">
        <v>1.56</v>
      </c>
      <c r="AI13" s="30">
        <v>0.16</v>
      </c>
      <c r="AJ13" s="31">
        <v>0</v>
      </c>
      <c r="AK13" s="31">
        <v>361.1</v>
      </c>
      <c r="AL13" s="31">
        <v>269.10000000000002</v>
      </c>
      <c r="AM13" s="31">
        <v>529</v>
      </c>
      <c r="AN13" s="31">
        <v>363.4</v>
      </c>
      <c r="AO13" s="31">
        <v>128.80000000000001</v>
      </c>
      <c r="AP13" s="31">
        <v>218.5</v>
      </c>
      <c r="AQ13" s="31">
        <v>161</v>
      </c>
      <c r="AR13" s="31">
        <v>308.2</v>
      </c>
      <c r="AS13" s="31">
        <v>174.8</v>
      </c>
      <c r="AT13" s="31">
        <v>200.1</v>
      </c>
      <c r="AU13" s="31">
        <v>358.8</v>
      </c>
      <c r="AV13" s="31">
        <v>161</v>
      </c>
      <c r="AW13" s="31">
        <v>117.3</v>
      </c>
      <c r="AX13" s="31">
        <v>1189.0999999999999</v>
      </c>
      <c r="AY13" s="31">
        <v>0</v>
      </c>
      <c r="AZ13" s="31">
        <v>627.9</v>
      </c>
      <c r="BA13" s="31">
        <v>296.7</v>
      </c>
      <c r="BB13" s="31">
        <v>319.7</v>
      </c>
      <c r="BC13" s="31">
        <v>49.45</v>
      </c>
      <c r="BD13" s="31">
        <v>0</v>
      </c>
      <c r="BE13" s="31">
        <v>0.02</v>
      </c>
      <c r="BF13" s="31">
        <v>0.09</v>
      </c>
      <c r="BG13" s="31">
        <v>0.25</v>
      </c>
      <c r="BH13" s="31">
        <v>0.28999999999999998</v>
      </c>
      <c r="BI13" s="31">
        <v>0.77</v>
      </c>
      <c r="BJ13" s="31">
        <v>0.09</v>
      </c>
      <c r="BK13" s="31">
        <v>1.6</v>
      </c>
      <c r="BL13" s="31">
        <v>0.02</v>
      </c>
      <c r="BM13" s="31">
        <v>0.36</v>
      </c>
      <c r="BN13" s="31">
        <v>0.02</v>
      </c>
      <c r="BO13" s="31">
        <v>0</v>
      </c>
      <c r="BP13" s="31">
        <v>0</v>
      </c>
      <c r="BQ13" s="31">
        <v>0.11</v>
      </c>
      <c r="BR13" s="31">
        <v>0.16</v>
      </c>
      <c r="BS13" s="31">
        <v>1.2</v>
      </c>
      <c r="BT13" s="31">
        <v>0</v>
      </c>
      <c r="BU13" s="31">
        <v>0</v>
      </c>
      <c r="BV13" s="31">
        <v>0.16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5.15</v>
      </c>
      <c r="CC13" s="32">
        <v>7.88</v>
      </c>
      <c r="CD13" s="32"/>
      <c r="CE13" s="31">
        <v>54.82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0</v>
      </c>
    </row>
    <row r="14" spans="1:95" s="31" customFormat="1" x14ac:dyDescent="0.25">
      <c r="A14" s="28" t="str">
        <f>"-"</f>
        <v>-</v>
      </c>
      <c r="B14" s="29" t="s">
        <v>100</v>
      </c>
      <c r="C14" s="30" t="str">
        <f>"30"</f>
        <v>30</v>
      </c>
      <c r="D14" s="30">
        <v>2.4900000000000002</v>
      </c>
      <c r="E14" s="30">
        <v>0</v>
      </c>
      <c r="F14" s="30">
        <v>1.05</v>
      </c>
      <c r="G14" s="30">
        <v>0</v>
      </c>
      <c r="H14" s="30">
        <v>17.100000000000001</v>
      </c>
      <c r="I14" s="30">
        <v>84.390000000000015</v>
      </c>
      <c r="J14" s="30">
        <v>0</v>
      </c>
      <c r="K14" s="30">
        <v>0</v>
      </c>
      <c r="L14" s="30">
        <v>0</v>
      </c>
      <c r="M14" s="30">
        <v>0</v>
      </c>
      <c r="N14" s="30">
        <v>17.100000000000001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0.23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0</v>
      </c>
      <c r="CA14" s="31">
        <v>0</v>
      </c>
      <c r="CB14" s="31">
        <v>9.36</v>
      </c>
      <c r="CC14" s="32">
        <v>0</v>
      </c>
      <c r="CD14" s="32"/>
      <c r="CE14" s="31">
        <v>0.04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</row>
    <row r="15" spans="1:95" s="17" customFormat="1" ht="47.25" x14ac:dyDescent="0.25">
      <c r="A15" s="24" t="str">
        <f>"-"</f>
        <v>-</v>
      </c>
      <c r="B15" s="25" t="s">
        <v>101</v>
      </c>
      <c r="C15" s="26" t="str">
        <f>"48"</f>
        <v>48</v>
      </c>
      <c r="D15" s="26">
        <v>3.69</v>
      </c>
      <c r="E15" s="26">
        <v>0</v>
      </c>
      <c r="F15" s="26">
        <v>0.4</v>
      </c>
      <c r="G15" s="26">
        <v>0</v>
      </c>
      <c r="H15" s="26">
        <v>24.21</v>
      </c>
      <c r="I15" s="26">
        <v>110.39522388059689</v>
      </c>
      <c r="J15" s="26">
        <v>0</v>
      </c>
      <c r="K15" s="26">
        <v>0</v>
      </c>
      <c r="L15" s="26">
        <v>0</v>
      </c>
      <c r="M15" s="26">
        <v>0</v>
      </c>
      <c r="N15" s="26">
        <v>24.21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19.100000000000001</v>
      </c>
      <c r="X15" s="26">
        <v>0</v>
      </c>
      <c r="Y15" s="26">
        <v>0</v>
      </c>
      <c r="Z15" s="26">
        <v>0.96</v>
      </c>
      <c r="AA15" s="26">
        <v>0</v>
      </c>
      <c r="AB15" s="26">
        <v>0</v>
      </c>
      <c r="AC15" s="26">
        <v>0</v>
      </c>
      <c r="AD15" s="26">
        <v>0</v>
      </c>
      <c r="AE15" s="26">
        <v>0.16</v>
      </c>
      <c r="AF15" s="26">
        <v>0.08</v>
      </c>
      <c r="AG15" s="26">
        <v>1.67</v>
      </c>
      <c r="AH15" s="26">
        <v>0</v>
      </c>
      <c r="AI15" s="26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19.45</v>
      </c>
      <c r="CC15" s="27">
        <v>0</v>
      </c>
      <c r="CD15" s="27"/>
      <c r="CE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</row>
    <row r="16" spans="1:95" s="36" customFormat="1" ht="31.5" x14ac:dyDescent="0.25">
      <c r="A16" s="33"/>
      <c r="B16" s="34" t="s">
        <v>102</v>
      </c>
      <c r="C16" s="35"/>
      <c r="D16" s="35">
        <v>16.829999999999998</v>
      </c>
      <c r="E16" s="35">
        <v>8.44</v>
      </c>
      <c r="F16" s="35">
        <v>18.78</v>
      </c>
      <c r="G16" s="35">
        <v>0.32</v>
      </c>
      <c r="H16" s="35">
        <v>82.49</v>
      </c>
      <c r="I16" s="35">
        <v>556.23</v>
      </c>
      <c r="J16" s="35">
        <v>7.96</v>
      </c>
      <c r="K16" s="35">
        <v>0.13</v>
      </c>
      <c r="L16" s="35">
        <v>0</v>
      </c>
      <c r="M16" s="35">
        <v>0</v>
      </c>
      <c r="N16" s="35">
        <v>60.09</v>
      </c>
      <c r="O16" s="35">
        <v>21.47</v>
      </c>
      <c r="P16" s="35">
        <v>0.93</v>
      </c>
      <c r="Q16" s="35">
        <v>0</v>
      </c>
      <c r="R16" s="35">
        <v>0</v>
      </c>
      <c r="S16" s="35">
        <v>0.54</v>
      </c>
      <c r="T16" s="35">
        <v>2.83</v>
      </c>
      <c r="U16" s="35">
        <v>681.69</v>
      </c>
      <c r="V16" s="35">
        <v>175.5</v>
      </c>
      <c r="W16" s="35">
        <v>353.17</v>
      </c>
      <c r="X16" s="35">
        <v>38.68</v>
      </c>
      <c r="Y16" s="35">
        <v>252.62</v>
      </c>
      <c r="Z16" s="35">
        <v>1.58</v>
      </c>
      <c r="AA16" s="35">
        <v>94.48</v>
      </c>
      <c r="AB16" s="35">
        <v>63.94</v>
      </c>
      <c r="AC16" s="35">
        <v>105.74</v>
      </c>
      <c r="AD16" s="35">
        <v>0.27</v>
      </c>
      <c r="AE16" s="35">
        <v>0.21</v>
      </c>
      <c r="AF16" s="35">
        <v>0.3</v>
      </c>
      <c r="AG16" s="35">
        <v>2.21</v>
      </c>
      <c r="AH16" s="35">
        <v>3.26</v>
      </c>
      <c r="AI16" s="35">
        <v>0.59</v>
      </c>
      <c r="AJ16" s="36">
        <v>0</v>
      </c>
      <c r="AK16" s="36">
        <v>495.58</v>
      </c>
      <c r="AL16" s="36">
        <v>401.9</v>
      </c>
      <c r="AM16" s="36">
        <v>945.22</v>
      </c>
      <c r="AN16" s="36">
        <v>625.19000000000005</v>
      </c>
      <c r="AO16" s="36">
        <v>238.42</v>
      </c>
      <c r="AP16" s="36">
        <v>399.12</v>
      </c>
      <c r="AQ16" s="36">
        <v>227.84</v>
      </c>
      <c r="AR16" s="36">
        <v>541.20000000000005</v>
      </c>
      <c r="AS16" s="36">
        <v>294.36</v>
      </c>
      <c r="AT16" s="36">
        <v>355.82</v>
      </c>
      <c r="AU16" s="36">
        <v>524.62</v>
      </c>
      <c r="AV16" s="36">
        <v>213.72</v>
      </c>
      <c r="AW16" s="36">
        <v>215.25</v>
      </c>
      <c r="AX16" s="36">
        <v>1558.02</v>
      </c>
      <c r="AY16" s="36">
        <v>0</v>
      </c>
      <c r="AZ16" s="36">
        <v>729.62</v>
      </c>
      <c r="BA16" s="36">
        <v>398.62</v>
      </c>
      <c r="BB16" s="36">
        <v>559.45000000000005</v>
      </c>
      <c r="BC16" s="36">
        <v>112.61</v>
      </c>
      <c r="BD16" s="36">
        <v>0.18</v>
      </c>
      <c r="BE16" s="36">
        <v>0.06</v>
      </c>
      <c r="BF16" s="36">
        <v>0.12</v>
      </c>
      <c r="BG16" s="36">
        <v>0.34</v>
      </c>
      <c r="BH16" s="36">
        <v>0.41</v>
      </c>
      <c r="BI16" s="36">
        <v>1.1499999999999999</v>
      </c>
      <c r="BJ16" s="36">
        <v>0.09</v>
      </c>
      <c r="BK16" s="36">
        <v>2.86</v>
      </c>
      <c r="BL16" s="36">
        <v>0.02</v>
      </c>
      <c r="BM16" s="36">
        <v>0.74</v>
      </c>
      <c r="BN16" s="36">
        <v>0.02</v>
      </c>
      <c r="BO16" s="36">
        <v>0</v>
      </c>
      <c r="BP16" s="36">
        <v>0</v>
      </c>
      <c r="BQ16" s="36">
        <v>0.15</v>
      </c>
      <c r="BR16" s="36">
        <v>0.3</v>
      </c>
      <c r="BS16" s="36">
        <v>2.41</v>
      </c>
      <c r="BT16" s="36">
        <v>0</v>
      </c>
      <c r="BU16" s="36">
        <v>0</v>
      </c>
      <c r="BV16" s="36">
        <v>0.26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376.87</v>
      </c>
      <c r="CC16" s="15">
        <f>SUM($CC$10:$CC$15)</f>
        <v>14.440000000000001</v>
      </c>
      <c r="CD16" s="15">
        <f>$I$16/$I$30*100</f>
        <v>35.565487608378731</v>
      </c>
      <c r="CE16" s="36">
        <v>105.13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15</v>
      </c>
      <c r="CQ16" s="36">
        <v>1</v>
      </c>
    </row>
    <row r="17" spans="1:95" x14ac:dyDescent="0.25">
      <c r="B17" s="23" t="s">
        <v>103</v>
      </c>
    </row>
    <row r="18" spans="1:95" s="31" customFormat="1" ht="63" x14ac:dyDescent="0.25">
      <c r="A18" s="28" t="str">
        <f>"21/2"</f>
        <v>21/2</v>
      </c>
      <c r="B18" s="29" t="s">
        <v>104</v>
      </c>
      <c r="C18" s="30" t="str">
        <f>"200"</f>
        <v>200</v>
      </c>
      <c r="D18" s="30">
        <v>5.26</v>
      </c>
      <c r="E18" s="30">
        <v>4</v>
      </c>
      <c r="F18" s="30">
        <v>14.06</v>
      </c>
      <c r="G18" s="30">
        <v>9.58</v>
      </c>
      <c r="H18" s="30">
        <v>14.88</v>
      </c>
      <c r="I18" s="30">
        <v>205.6978874748323</v>
      </c>
      <c r="J18" s="30">
        <v>5.54</v>
      </c>
      <c r="K18" s="30">
        <v>6.02</v>
      </c>
      <c r="L18" s="30">
        <v>0</v>
      </c>
      <c r="M18" s="30">
        <v>0</v>
      </c>
      <c r="N18" s="30">
        <v>3.23</v>
      </c>
      <c r="O18" s="30">
        <v>10.15</v>
      </c>
      <c r="P18" s="30">
        <v>1.51</v>
      </c>
      <c r="Q18" s="30">
        <v>0</v>
      </c>
      <c r="R18" s="30">
        <v>0</v>
      </c>
      <c r="S18" s="30">
        <v>0.42</v>
      </c>
      <c r="T18" s="30">
        <v>2.2400000000000002</v>
      </c>
      <c r="U18" s="30">
        <v>373.33</v>
      </c>
      <c r="V18" s="30">
        <v>479.05</v>
      </c>
      <c r="W18" s="30">
        <v>36.47</v>
      </c>
      <c r="X18" s="30">
        <v>25.7</v>
      </c>
      <c r="Y18" s="30">
        <v>89.4</v>
      </c>
      <c r="Z18" s="30">
        <v>1.17</v>
      </c>
      <c r="AA18" s="30">
        <v>24.43</v>
      </c>
      <c r="AB18" s="30">
        <v>1446.96</v>
      </c>
      <c r="AC18" s="30">
        <v>343.46</v>
      </c>
      <c r="AD18" s="30">
        <v>4.4000000000000004</v>
      </c>
      <c r="AE18" s="30">
        <v>0.08</v>
      </c>
      <c r="AF18" s="30">
        <v>0.09</v>
      </c>
      <c r="AG18" s="30">
        <v>1.44</v>
      </c>
      <c r="AH18" s="30">
        <v>3.15</v>
      </c>
      <c r="AI18" s="30">
        <v>6.57</v>
      </c>
      <c r="AJ18" s="31">
        <v>0</v>
      </c>
      <c r="AK18" s="31">
        <v>0</v>
      </c>
      <c r="AL18" s="31">
        <v>0</v>
      </c>
      <c r="AM18" s="31">
        <v>304.35000000000002</v>
      </c>
      <c r="AN18" s="31">
        <v>321.92</v>
      </c>
      <c r="AO18" s="31">
        <v>82.3</v>
      </c>
      <c r="AP18" s="31">
        <v>175.53</v>
      </c>
      <c r="AQ18" s="31">
        <v>56.12</v>
      </c>
      <c r="AR18" s="31">
        <v>175.45</v>
      </c>
      <c r="AS18" s="31">
        <v>220.01</v>
      </c>
      <c r="AT18" s="31">
        <v>318.36</v>
      </c>
      <c r="AU18" s="31">
        <v>350.51</v>
      </c>
      <c r="AV18" s="31">
        <v>134.21</v>
      </c>
      <c r="AW18" s="31">
        <v>179.18</v>
      </c>
      <c r="AX18" s="31">
        <v>672.13</v>
      </c>
      <c r="AY18" s="31">
        <v>43.84</v>
      </c>
      <c r="AZ18" s="31">
        <v>133.46</v>
      </c>
      <c r="BA18" s="31">
        <v>153.16999999999999</v>
      </c>
      <c r="BB18" s="31">
        <v>143.49</v>
      </c>
      <c r="BC18" s="31">
        <v>60.85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0.02</v>
      </c>
      <c r="BJ18" s="31">
        <v>0</v>
      </c>
      <c r="BK18" s="31">
        <v>0.56000000000000005</v>
      </c>
      <c r="BL18" s="31">
        <v>0</v>
      </c>
      <c r="BM18" s="31">
        <v>0.35</v>
      </c>
      <c r="BN18" s="31">
        <v>0.02</v>
      </c>
      <c r="BO18" s="31">
        <v>0.06</v>
      </c>
      <c r="BP18" s="31">
        <v>0</v>
      </c>
      <c r="BQ18" s="31">
        <v>0</v>
      </c>
      <c r="BR18" s="31">
        <v>0</v>
      </c>
      <c r="BS18" s="31">
        <v>2.04</v>
      </c>
      <c r="BT18" s="31">
        <v>0</v>
      </c>
      <c r="BU18" s="31">
        <v>0</v>
      </c>
      <c r="BV18" s="31">
        <v>5.58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185.24</v>
      </c>
      <c r="CC18" s="32">
        <v>17.03</v>
      </c>
      <c r="CD18" s="32"/>
      <c r="CE18" s="31">
        <v>265.60000000000002</v>
      </c>
      <c r="CG18" s="31">
        <v>0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0.89</v>
      </c>
    </row>
    <row r="19" spans="1:95" s="31" customFormat="1" ht="78.75" x14ac:dyDescent="0.25">
      <c r="A19" s="28" t="str">
        <f>"53/8"</f>
        <v>53/8</v>
      </c>
      <c r="B19" s="29" t="s">
        <v>105</v>
      </c>
      <c r="C19" s="30" t="str">
        <f>"180"</f>
        <v>180</v>
      </c>
      <c r="D19" s="30">
        <v>13.6</v>
      </c>
      <c r="E19" s="30">
        <v>11.2</v>
      </c>
      <c r="F19" s="30">
        <v>12.93</v>
      </c>
      <c r="G19" s="30">
        <v>2.09</v>
      </c>
      <c r="H19" s="30">
        <v>26.3</v>
      </c>
      <c r="I19" s="30">
        <v>274.18598926957492</v>
      </c>
      <c r="J19" s="30">
        <v>6.47</v>
      </c>
      <c r="K19" s="30">
        <v>1.03</v>
      </c>
      <c r="L19" s="30">
        <v>0</v>
      </c>
      <c r="M19" s="30">
        <v>0</v>
      </c>
      <c r="N19" s="30">
        <v>2.4500000000000002</v>
      </c>
      <c r="O19" s="30">
        <v>21.63</v>
      </c>
      <c r="P19" s="30">
        <v>2.21</v>
      </c>
      <c r="Q19" s="30">
        <v>0</v>
      </c>
      <c r="R19" s="30">
        <v>0</v>
      </c>
      <c r="S19" s="30">
        <v>0.33</v>
      </c>
      <c r="T19" s="30">
        <v>3.1</v>
      </c>
      <c r="U19" s="30">
        <v>329.52</v>
      </c>
      <c r="V19" s="30">
        <v>973.12</v>
      </c>
      <c r="W19" s="30">
        <v>24.95</v>
      </c>
      <c r="X19" s="30">
        <v>44.12</v>
      </c>
      <c r="Y19" s="30">
        <v>184.98</v>
      </c>
      <c r="Z19" s="30">
        <v>2.75</v>
      </c>
      <c r="AA19" s="30">
        <v>18.23</v>
      </c>
      <c r="AB19" s="30">
        <v>38.049999999999997</v>
      </c>
      <c r="AC19" s="30">
        <v>37.78</v>
      </c>
      <c r="AD19" s="30">
        <v>1.0900000000000001</v>
      </c>
      <c r="AE19" s="30">
        <v>0.17</v>
      </c>
      <c r="AF19" s="30">
        <v>0.17</v>
      </c>
      <c r="AG19" s="30">
        <v>3.83</v>
      </c>
      <c r="AH19" s="30">
        <v>7.75</v>
      </c>
      <c r="AI19" s="30">
        <v>12.96</v>
      </c>
      <c r="AJ19" s="31">
        <v>0</v>
      </c>
      <c r="AK19" s="31">
        <v>0.88</v>
      </c>
      <c r="AL19" s="31">
        <v>0.85</v>
      </c>
      <c r="AM19" s="31">
        <v>913.49</v>
      </c>
      <c r="AN19" s="31">
        <v>981.71</v>
      </c>
      <c r="AO19" s="31">
        <v>270.79000000000002</v>
      </c>
      <c r="AP19" s="31">
        <v>516.34</v>
      </c>
      <c r="AQ19" s="31">
        <v>151.41999999999999</v>
      </c>
      <c r="AR19" s="31">
        <v>514.80999999999995</v>
      </c>
      <c r="AS19" s="31">
        <v>699.54</v>
      </c>
      <c r="AT19" s="31">
        <v>830.59</v>
      </c>
      <c r="AU19" s="31">
        <v>1106.6300000000001</v>
      </c>
      <c r="AV19" s="31">
        <v>417.72</v>
      </c>
      <c r="AW19" s="31">
        <v>583.20000000000005</v>
      </c>
      <c r="AX19" s="31">
        <v>2055.4499999999998</v>
      </c>
      <c r="AY19" s="31">
        <v>157.5</v>
      </c>
      <c r="AZ19" s="31">
        <v>430.2</v>
      </c>
      <c r="BA19" s="31">
        <v>495.61</v>
      </c>
      <c r="BB19" s="31">
        <v>418.2</v>
      </c>
      <c r="BC19" s="31">
        <v>169.88</v>
      </c>
      <c r="BD19" s="31">
        <v>0.12</v>
      </c>
      <c r="BE19" s="31">
        <v>0.03</v>
      </c>
      <c r="BF19" s="31">
        <v>0.02</v>
      </c>
      <c r="BG19" s="31">
        <v>0.06</v>
      </c>
      <c r="BH19" s="31">
        <v>0.08</v>
      </c>
      <c r="BI19" s="31">
        <v>0.25</v>
      </c>
      <c r="BJ19" s="31">
        <v>0</v>
      </c>
      <c r="BK19" s="31">
        <v>0.96</v>
      </c>
      <c r="BL19" s="31">
        <v>0</v>
      </c>
      <c r="BM19" s="31">
        <v>0.31</v>
      </c>
      <c r="BN19" s="31">
        <v>0</v>
      </c>
      <c r="BO19" s="31">
        <v>0.01</v>
      </c>
      <c r="BP19" s="31">
        <v>0</v>
      </c>
      <c r="BQ19" s="31">
        <v>0.03</v>
      </c>
      <c r="BR19" s="31">
        <v>0.1</v>
      </c>
      <c r="BS19" s="31">
        <v>1.24</v>
      </c>
      <c r="BT19" s="31">
        <v>0</v>
      </c>
      <c r="BU19" s="31">
        <v>0</v>
      </c>
      <c r="BV19" s="31">
        <v>1.01</v>
      </c>
      <c r="BW19" s="31">
        <v>0</v>
      </c>
      <c r="BX19" s="31">
        <v>0</v>
      </c>
      <c r="BY19" s="31">
        <v>0</v>
      </c>
      <c r="BZ19" s="31">
        <v>0</v>
      </c>
      <c r="CA19" s="31">
        <v>0</v>
      </c>
      <c r="CB19" s="31">
        <v>171.14</v>
      </c>
      <c r="CC19" s="32">
        <v>37.57</v>
      </c>
      <c r="CD19" s="32"/>
      <c r="CE19" s="31">
        <v>24.58</v>
      </c>
      <c r="CG19" s="31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0.72</v>
      </c>
    </row>
    <row r="20" spans="1:95" s="31" customFormat="1" ht="31.5" x14ac:dyDescent="0.25">
      <c r="A20" s="28" t="str">
        <f>"3/11"</f>
        <v>3/11</v>
      </c>
      <c r="B20" s="29" t="s">
        <v>106</v>
      </c>
      <c r="C20" s="30" t="str">
        <f>"50"</f>
        <v>50</v>
      </c>
      <c r="D20" s="30">
        <v>0.89</v>
      </c>
      <c r="E20" s="30">
        <v>0.53</v>
      </c>
      <c r="F20" s="30">
        <v>2.44</v>
      </c>
      <c r="G20" s="30">
        <v>0.04</v>
      </c>
      <c r="H20" s="30">
        <v>3.72</v>
      </c>
      <c r="I20" s="30">
        <v>39.618940313805894</v>
      </c>
      <c r="J20" s="30">
        <v>1.59</v>
      </c>
      <c r="K20" s="30">
        <v>0.06</v>
      </c>
      <c r="L20" s="30">
        <v>0</v>
      </c>
      <c r="M20" s="30">
        <v>0</v>
      </c>
      <c r="N20" s="30">
        <v>2.0099999999999998</v>
      </c>
      <c r="O20" s="30">
        <v>1.39</v>
      </c>
      <c r="P20" s="30">
        <v>0.32</v>
      </c>
      <c r="Q20" s="30">
        <v>0</v>
      </c>
      <c r="R20" s="30">
        <v>0</v>
      </c>
      <c r="S20" s="30">
        <v>0.04</v>
      </c>
      <c r="T20" s="30">
        <v>0.6</v>
      </c>
      <c r="U20" s="30">
        <v>147.13999999999999</v>
      </c>
      <c r="V20" s="30">
        <v>47.49</v>
      </c>
      <c r="W20" s="30">
        <v>25.77</v>
      </c>
      <c r="X20" s="30">
        <v>5.0599999999999996</v>
      </c>
      <c r="Y20" s="30">
        <v>21.91</v>
      </c>
      <c r="Z20" s="30">
        <v>0.13</v>
      </c>
      <c r="AA20" s="30">
        <v>17.03</v>
      </c>
      <c r="AB20" s="30">
        <v>495.21</v>
      </c>
      <c r="AC20" s="30">
        <v>108.82</v>
      </c>
      <c r="AD20" s="30">
        <v>0.08</v>
      </c>
      <c r="AE20" s="30">
        <v>0.01</v>
      </c>
      <c r="AF20" s="30">
        <v>0.03</v>
      </c>
      <c r="AG20" s="30">
        <v>0.08</v>
      </c>
      <c r="AH20" s="30">
        <v>0.3</v>
      </c>
      <c r="AI20" s="30">
        <v>0.33</v>
      </c>
      <c r="AJ20" s="31">
        <v>0</v>
      </c>
      <c r="AK20" s="31">
        <v>29.95</v>
      </c>
      <c r="AL20" s="31">
        <v>29.56</v>
      </c>
      <c r="AM20" s="31">
        <v>70.13</v>
      </c>
      <c r="AN20" s="31">
        <v>47.7</v>
      </c>
      <c r="AO20" s="31">
        <v>17.28</v>
      </c>
      <c r="AP20" s="31">
        <v>32.22</v>
      </c>
      <c r="AQ20" s="31">
        <v>10.86</v>
      </c>
      <c r="AR20" s="31">
        <v>39.06</v>
      </c>
      <c r="AS20" s="31">
        <v>9.73</v>
      </c>
      <c r="AT20" s="31">
        <v>10.81</v>
      </c>
      <c r="AU20" s="31">
        <v>14.1</v>
      </c>
      <c r="AV20" s="31">
        <v>5.43</v>
      </c>
      <c r="AW20" s="31">
        <v>9.18</v>
      </c>
      <c r="AX20" s="31">
        <v>78.89</v>
      </c>
      <c r="AY20" s="31">
        <v>0</v>
      </c>
      <c r="AZ20" s="31">
        <v>22.95</v>
      </c>
      <c r="BA20" s="31">
        <v>13.01</v>
      </c>
      <c r="BB20" s="31">
        <v>39.93</v>
      </c>
      <c r="BC20" s="31">
        <v>9.67</v>
      </c>
      <c r="BD20" s="31">
        <v>0.08</v>
      </c>
      <c r="BE20" s="31">
        <v>0.02</v>
      </c>
      <c r="BF20" s="31">
        <v>0.02</v>
      </c>
      <c r="BG20" s="31">
        <v>0.04</v>
      </c>
      <c r="BH20" s="31">
        <v>0.05</v>
      </c>
      <c r="BI20" s="31">
        <v>0.17</v>
      </c>
      <c r="BJ20" s="31">
        <v>0</v>
      </c>
      <c r="BK20" s="31">
        <v>0.55000000000000004</v>
      </c>
      <c r="BL20" s="31">
        <v>0</v>
      </c>
      <c r="BM20" s="31">
        <v>0.17</v>
      </c>
      <c r="BN20" s="31">
        <v>0</v>
      </c>
      <c r="BO20" s="31">
        <v>0</v>
      </c>
      <c r="BP20" s="31">
        <v>0</v>
      </c>
      <c r="BQ20" s="31">
        <v>0.02</v>
      </c>
      <c r="BR20" s="31">
        <v>0.06</v>
      </c>
      <c r="BS20" s="31">
        <v>0.5</v>
      </c>
      <c r="BT20" s="31">
        <v>0</v>
      </c>
      <c r="BU20" s="31">
        <v>0</v>
      </c>
      <c r="BV20" s="31">
        <v>0.03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48.02</v>
      </c>
      <c r="CC20" s="32">
        <v>1.66</v>
      </c>
      <c r="CD20" s="32"/>
      <c r="CE20" s="31">
        <v>99.56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0.45</v>
      </c>
      <c r="CQ20" s="31">
        <v>0.36</v>
      </c>
    </row>
    <row r="21" spans="1:95" s="31" customFormat="1" ht="47.25" x14ac:dyDescent="0.25">
      <c r="A21" s="28" t="str">
        <f>"12/10"</f>
        <v>12/10</v>
      </c>
      <c r="B21" s="29" t="s">
        <v>107</v>
      </c>
      <c r="C21" s="30" t="str">
        <f>"200"</f>
        <v>200</v>
      </c>
      <c r="D21" s="30">
        <v>0.35</v>
      </c>
      <c r="E21" s="30">
        <v>0</v>
      </c>
      <c r="F21" s="30">
        <v>0</v>
      </c>
      <c r="G21" s="30">
        <v>0</v>
      </c>
      <c r="H21" s="30">
        <v>23.04</v>
      </c>
      <c r="I21" s="30">
        <v>87.896892549019469</v>
      </c>
      <c r="J21" s="30">
        <v>0</v>
      </c>
      <c r="K21" s="30">
        <v>0</v>
      </c>
      <c r="L21" s="30">
        <v>0</v>
      </c>
      <c r="M21" s="30">
        <v>0</v>
      </c>
      <c r="N21" s="30">
        <v>22.46</v>
      </c>
      <c r="O21" s="30">
        <v>0</v>
      </c>
      <c r="P21" s="30">
        <v>0.57999999999999996</v>
      </c>
      <c r="Q21" s="30">
        <v>0</v>
      </c>
      <c r="R21" s="30">
        <v>0</v>
      </c>
      <c r="S21" s="30">
        <v>0</v>
      </c>
      <c r="T21" s="30">
        <v>0.6</v>
      </c>
      <c r="U21" s="30">
        <v>0.1</v>
      </c>
      <c r="V21" s="30">
        <v>0.3</v>
      </c>
      <c r="W21" s="30">
        <v>0.28999999999999998</v>
      </c>
      <c r="X21" s="30">
        <v>0</v>
      </c>
      <c r="Y21" s="30">
        <v>0</v>
      </c>
      <c r="Z21" s="30">
        <v>0.03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213.74</v>
      </c>
      <c r="CC21" s="32">
        <v>3.87</v>
      </c>
      <c r="CD21" s="32"/>
      <c r="CE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10</v>
      </c>
      <c r="CQ21" s="31">
        <v>0</v>
      </c>
    </row>
    <row r="22" spans="1:95" s="31" customFormat="1" ht="47.25" x14ac:dyDescent="0.25">
      <c r="A22" s="28" t="str">
        <f>"-"</f>
        <v>-</v>
      </c>
      <c r="B22" s="29" t="s">
        <v>101</v>
      </c>
      <c r="C22" s="30" t="str">
        <f>"40"</f>
        <v>40</v>
      </c>
      <c r="D22" s="30">
        <v>3.08</v>
      </c>
      <c r="E22" s="30">
        <v>0</v>
      </c>
      <c r="F22" s="30">
        <v>0.33</v>
      </c>
      <c r="G22" s="30">
        <v>0</v>
      </c>
      <c r="H22" s="30">
        <v>20.18</v>
      </c>
      <c r="I22" s="30">
        <v>91.996019900497373</v>
      </c>
      <c r="J22" s="30">
        <v>0</v>
      </c>
      <c r="K22" s="30">
        <v>0</v>
      </c>
      <c r="L22" s="30">
        <v>0</v>
      </c>
      <c r="M22" s="30">
        <v>0</v>
      </c>
      <c r="N22" s="30">
        <v>20.18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15.92</v>
      </c>
      <c r="X22" s="30">
        <v>0</v>
      </c>
      <c r="Y22" s="30">
        <v>0</v>
      </c>
      <c r="Z22" s="30">
        <v>0.8</v>
      </c>
      <c r="AA22" s="30">
        <v>0</v>
      </c>
      <c r="AB22" s="30">
        <v>0</v>
      </c>
      <c r="AC22" s="30">
        <v>0</v>
      </c>
      <c r="AD22" s="30">
        <v>0</v>
      </c>
      <c r="AE22" s="30">
        <v>0.13</v>
      </c>
      <c r="AF22" s="30">
        <v>7.0000000000000007E-2</v>
      </c>
      <c r="AG22" s="30">
        <v>1.39</v>
      </c>
      <c r="AH22" s="30">
        <v>0</v>
      </c>
      <c r="AI22" s="30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16.21</v>
      </c>
      <c r="CC22" s="32">
        <v>0</v>
      </c>
      <c r="CD22" s="32"/>
      <c r="CE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</row>
    <row r="23" spans="1:95" s="17" customFormat="1" ht="31.5" x14ac:dyDescent="0.25">
      <c r="A23" s="24" t="str">
        <f>"-"</f>
        <v>-</v>
      </c>
      <c r="B23" s="25" t="s">
        <v>108</v>
      </c>
      <c r="C23" s="26" t="str">
        <f>"40"</f>
        <v>40</v>
      </c>
      <c r="D23" s="26">
        <v>2.77</v>
      </c>
      <c r="E23" s="26">
        <v>0</v>
      </c>
      <c r="F23" s="26">
        <v>0.5</v>
      </c>
      <c r="G23" s="26">
        <v>0</v>
      </c>
      <c r="H23" s="26">
        <v>17.62</v>
      </c>
      <c r="I23" s="26">
        <v>82.515384615384548</v>
      </c>
      <c r="J23" s="26">
        <v>0</v>
      </c>
      <c r="K23" s="26">
        <v>0</v>
      </c>
      <c r="L23" s="26">
        <v>0</v>
      </c>
      <c r="M23" s="26">
        <v>0</v>
      </c>
      <c r="N23" s="26">
        <v>17.62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17.579999999999998</v>
      </c>
      <c r="CC23" s="27">
        <v>0</v>
      </c>
      <c r="CD23" s="27"/>
      <c r="CE23" s="17">
        <v>0</v>
      </c>
      <c r="CG23" s="17">
        <v>0</v>
      </c>
      <c r="CH23" s="17">
        <v>0</v>
      </c>
      <c r="CI23" s="17">
        <v>0</v>
      </c>
      <c r="CJ23" s="17">
        <v>0</v>
      </c>
      <c r="CK23" s="17">
        <v>0</v>
      </c>
      <c r="CL23" s="17">
        <v>0</v>
      </c>
      <c r="CM23" s="17">
        <v>0</v>
      </c>
      <c r="CN23" s="17">
        <v>0</v>
      </c>
      <c r="CO23" s="17">
        <v>0</v>
      </c>
      <c r="CP23" s="17">
        <v>0</v>
      </c>
      <c r="CQ23" s="17">
        <v>0</v>
      </c>
    </row>
    <row r="24" spans="1:95" s="36" customFormat="1" x14ac:dyDescent="0.25">
      <c r="A24" s="33"/>
      <c r="B24" s="34" t="s">
        <v>109</v>
      </c>
      <c r="C24" s="35"/>
      <c r="D24" s="35">
        <v>25.94</v>
      </c>
      <c r="E24" s="35">
        <v>15.73</v>
      </c>
      <c r="F24" s="35">
        <v>30.26</v>
      </c>
      <c r="G24" s="35">
        <v>11.71</v>
      </c>
      <c r="H24" s="35">
        <v>105.73</v>
      </c>
      <c r="I24" s="35">
        <v>781.91</v>
      </c>
      <c r="J24" s="35">
        <v>13.59</v>
      </c>
      <c r="K24" s="35">
        <v>7.1</v>
      </c>
      <c r="L24" s="35">
        <v>0</v>
      </c>
      <c r="M24" s="35">
        <v>0</v>
      </c>
      <c r="N24" s="35">
        <v>67.95</v>
      </c>
      <c r="O24" s="35">
        <v>33.17</v>
      </c>
      <c r="P24" s="35">
        <v>4.6100000000000003</v>
      </c>
      <c r="Q24" s="35">
        <v>0</v>
      </c>
      <c r="R24" s="35">
        <v>0</v>
      </c>
      <c r="S24" s="35">
        <v>0.79</v>
      </c>
      <c r="T24" s="35">
        <v>6.53</v>
      </c>
      <c r="U24" s="35">
        <v>850.08</v>
      </c>
      <c r="V24" s="35">
        <v>1499.96</v>
      </c>
      <c r="W24" s="35">
        <v>103.4</v>
      </c>
      <c r="X24" s="35">
        <v>74.88</v>
      </c>
      <c r="Y24" s="35">
        <v>296.29000000000002</v>
      </c>
      <c r="Z24" s="35">
        <v>4.87</v>
      </c>
      <c r="AA24" s="35">
        <v>59.7</v>
      </c>
      <c r="AB24" s="35">
        <v>1980.22</v>
      </c>
      <c r="AC24" s="35">
        <v>490.06</v>
      </c>
      <c r="AD24" s="35">
        <v>5.58</v>
      </c>
      <c r="AE24" s="35">
        <v>0.39</v>
      </c>
      <c r="AF24" s="35">
        <v>0.37</v>
      </c>
      <c r="AG24" s="35">
        <v>6.74</v>
      </c>
      <c r="AH24" s="35">
        <v>11.19</v>
      </c>
      <c r="AI24" s="35">
        <v>19.86</v>
      </c>
      <c r="AJ24" s="36">
        <v>0</v>
      </c>
      <c r="AK24" s="36">
        <v>30.83</v>
      </c>
      <c r="AL24" s="36">
        <v>30.41</v>
      </c>
      <c r="AM24" s="36">
        <v>1287.97</v>
      </c>
      <c r="AN24" s="36">
        <v>1351.34</v>
      </c>
      <c r="AO24" s="36">
        <v>370.37</v>
      </c>
      <c r="AP24" s="36">
        <v>724.1</v>
      </c>
      <c r="AQ24" s="36">
        <v>218.39</v>
      </c>
      <c r="AR24" s="36">
        <v>729.31</v>
      </c>
      <c r="AS24" s="36">
        <v>929.28</v>
      </c>
      <c r="AT24" s="36">
        <v>1159.76</v>
      </c>
      <c r="AU24" s="36">
        <v>1471.24</v>
      </c>
      <c r="AV24" s="36">
        <v>557.37</v>
      </c>
      <c r="AW24" s="36">
        <v>771.56</v>
      </c>
      <c r="AX24" s="36">
        <v>2806.47</v>
      </c>
      <c r="AY24" s="36">
        <v>201.34</v>
      </c>
      <c r="AZ24" s="36">
        <v>586.61</v>
      </c>
      <c r="BA24" s="36">
        <v>661.79</v>
      </c>
      <c r="BB24" s="36">
        <v>601.62</v>
      </c>
      <c r="BC24" s="36">
        <v>240.39</v>
      </c>
      <c r="BD24" s="36">
        <v>0.2</v>
      </c>
      <c r="BE24" s="36">
        <v>0.04</v>
      </c>
      <c r="BF24" s="36">
        <v>0.04</v>
      </c>
      <c r="BG24" s="36">
        <v>0.1</v>
      </c>
      <c r="BH24" s="36">
        <v>0.13</v>
      </c>
      <c r="BI24" s="36">
        <v>0.44</v>
      </c>
      <c r="BJ24" s="36">
        <v>0</v>
      </c>
      <c r="BK24" s="36">
        <v>2.0699999999999998</v>
      </c>
      <c r="BL24" s="36">
        <v>0</v>
      </c>
      <c r="BM24" s="36">
        <v>0.82</v>
      </c>
      <c r="BN24" s="36">
        <v>0.03</v>
      </c>
      <c r="BO24" s="36">
        <v>7.0000000000000007E-2</v>
      </c>
      <c r="BP24" s="36">
        <v>0</v>
      </c>
      <c r="BQ24" s="36">
        <v>0.05</v>
      </c>
      <c r="BR24" s="36">
        <v>0.17</v>
      </c>
      <c r="BS24" s="36">
        <v>3.79</v>
      </c>
      <c r="BT24" s="36">
        <v>0</v>
      </c>
      <c r="BU24" s="36">
        <v>0</v>
      </c>
      <c r="BV24" s="36">
        <v>6.63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651.92999999999995</v>
      </c>
      <c r="CC24" s="15">
        <f>SUM($CC$17:$CC$23)</f>
        <v>60.129999999999995</v>
      </c>
      <c r="CD24" s="15">
        <f>$I$24/$I$30*100</f>
        <v>49.995524182204143</v>
      </c>
      <c r="CE24" s="36">
        <v>389.73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0</v>
      </c>
      <c r="CP24" s="36">
        <v>10.45</v>
      </c>
      <c r="CQ24" s="36">
        <v>1.97</v>
      </c>
    </row>
    <row r="25" spans="1:95" x14ac:dyDescent="0.25">
      <c r="B25" s="23" t="s">
        <v>110</v>
      </c>
    </row>
    <row r="26" spans="1:95" s="31" customFormat="1" x14ac:dyDescent="0.25">
      <c r="A26" s="28" t="str">
        <f>""</f>
        <v/>
      </c>
      <c r="B26" s="29" t="s">
        <v>111</v>
      </c>
      <c r="C26" s="30" t="str">
        <f>"100"</f>
        <v>100</v>
      </c>
      <c r="D26" s="30">
        <v>3.17</v>
      </c>
      <c r="E26" s="30">
        <v>3.17</v>
      </c>
      <c r="F26" s="30">
        <v>0</v>
      </c>
      <c r="G26" s="30">
        <v>0</v>
      </c>
      <c r="H26" s="30">
        <v>7.92</v>
      </c>
      <c r="I26" s="30">
        <v>45.169811320754718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7.92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87.96</v>
      </c>
      <c r="CC26" s="32">
        <v>8.52</v>
      </c>
      <c r="CD26" s="32"/>
      <c r="CE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</row>
    <row r="27" spans="1:95" s="31" customFormat="1" x14ac:dyDescent="0.25">
      <c r="A27" s="28" t="str">
        <f>"38/10"</f>
        <v>38/10</v>
      </c>
      <c r="B27" s="29" t="s">
        <v>112</v>
      </c>
      <c r="C27" s="30" t="str">
        <f>"200"</f>
        <v>200</v>
      </c>
      <c r="D27" s="30">
        <v>4.67</v>
      </c>
      <c r="E27" s="30">
        <v>4.67</v>
      </c>
      <c r="F27" s="30">
        <v>5.15</v>
      </c>
      <c r="G27" s="30">
        <v>0</v>
      </c>
      <c r="H27" s="30">
        <v>7.57</v>
      </c>
      <c r="I27" s="30">
        <v>94.320315415159882</v>
      </c>
      <c r="J27" s="30">
        <v>3.39</v>
      </c>
      <c r="K27" s="30">
        <v>0</v>
      </c>
      <c r="L27" s="30">
        <v>0</v>
      </c>
      <c r="M27" s="30">
        <v>0</v>
      </c>
      <c r="N27" s="30">
        <v>7.57</v>
      </c>
      <c r="O27" s="30">
        <v>0</v>
      </c>
      <c r="P27" s="30">
        <v>0</v>
      </c>
      <c r="Q27" s="30">
        <v>0</v>
      </c>
      <c r="R27" s="30">
        <v>0</v>
      </c>
      <c r="S27" s="30">
        <v>0.17</v>
      </c>
      <c r="T27" s="30">
        <v>1.19</v>
      </c>
      <c r="U27" s="30">
        <v>76.27</v>
      </c>
      <c r="V27" s="30">
        <v>222.72</v>
      </c>
      <c r="W27" s="30">
        <v>183.06</v>
      </c>
      <c r="X27" s="30">
        <v>21.36</v>
      </c>
      <c r="Y27" s="30">
        <v>129.66999999999999</v>
      </c>
      <c r="Z27" s="30">
        <v>0.15</v>
      </c>
      <c r="AA27" s="30">
        <v>32.200000000000003</v>
      </c>
      <c r="AB27" s="30">
        <v>15.25</v>
      </c>
      <c r="AC27" s="30">
        <v>37.29</v>
      </c>
      <c r="AD27" s="30">
        <v>0</v>
      </c>
      <c r="AE27" s="30">
        <v>0.05</v>
      </c>
      <c r="AF27" s="30">
        <v>0.22</v>
      </c>
      <c r="AG27" s="30">
        <v>0.15</v>
      </c>
      <c r="AH27" s="30">
        <v>1.36</v>
      </c>
      <c r="AI27" s="30">
        <v>1.1000000000000001</v>
      </c>
      <c r="AJ27" s="31">
        <v>0</v>
      </c>
      <c r="AK27" s="31">
        <v>262.47000000000003</v>
      </c>
      <c r="AL27" s="31">
        <v>259.25</v>
      </c>
      <c r="AM27" s="31">
        <v>444.42</v>
      </c>
      <c r="AN27" s="31">
        <v>357.47</v>
      </c>
      <c r="AO27" s="31">
        <v>119.16</v>
      </c>
      <c r="AP27" s="31">
        <v>209.33</v>
      </c>
      <c r="AQ27" s="31">
        <v>69.239999999999995</v>
      </c>
      <c r="AR27" s="31">
        <v>235.09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296.27999999999997</v>
      </c>
      <c r="BC27" s="31">
        <v>41.87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149.84</v>
      </c>
      <c r="CC27" s="32">
        <v>5.97</v>
      </c>
      <c r="CD27" s="32"/>
      <c r="CE27" s="31">
        <v>34.75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</row>
    <row r="28" spans="1:95" s="17" customFormat="1" x14ac:dyDescent="0.25">
      <c r="A28" s="24" t="str">
        <f>"1/6"</f>
        <v>1/6</v>
      </c>
      <c r="B28" s="25" t="s">
        <v>113</v>
      </c>
      <c r="C28" s="26" t="str">
        <f>"55"</f>
        <v>55</v>
      </c>
      <c r="D28" s="26">
        <v>6.99</v>
      </c>
      <c r="E28" s="26">
        <v>6.99</v>
      </c>
      <c r="F28" s="26">
        <v>6.33</v>
      </c>
      <c r="G28" s="26">
        <v>0</v>
      </c>
      <c r="H28" s="26">
        <v>0.39</v>
      </c>
      <c r="I28" s="26">
        <v>86.328000000000003</v>
      </c>
      <c r="J28" s="26">
        <v>1.65</v>
      </c>
      <c r="K28" s="26">
        <v>0</v>
      </c>
      <c r="L28" s="26">
        <v>0</v>
      </c>
      <c r="M28" s="26">
        <v>0</v>
      </c>
      <c r="N28" s="26">
        <v>0.39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0.55000000000000004</v>
      </c>
      <c r="U28" s="26">
        <v>73.7</v>
      </c>
      <c r="V28" s="26">
        <v>77</v>
      </c>
      <c r="W28" s="26">
        <v>30.25</v>
      </c>
      <c r="X28" s="26">
        <v>6.6</v>
      </c>
      <c r="Y28" s="26">
        <v>105.6</v>
      </c>
      <c r="Z28" s="26">
        <v>1.38</v>
      </c>
      <c r="AA28" s="26">
        <v>137.5</v>
      </c>
      <c r="AB28" s="26">
        <v>33</v>
      </c>
      <c r="AC28" s="26">
        <v>143</v>
      </c>
      <c r="AD28" s="26">
        <v>0.33</v>
      </c>
      <c r="AE28" s="26">
        <v>0.04</v>
      </c>
      <c r="AF28" s="26">
        <v>0.24</v>
      </c>
      <c r="AG28" s="26">
        <v>0.11</v>
      </c>
      <c r="AH28" s="26">
        <v>1.98</v>
      </c>
      <c r="AI28" s="26">
        <v>0</v>
      </c>
      <c r="AJ28" s="17">
        <v>0</v>
      </c>
      <c r="AK28" s="17">
        <v>0</v>
      </c>
      <c r="AL28" s="17">
        <v>0</v>
      </c>
      <c r="AM28" s="17">
        <v>594.54999999999995</v>
      </c>
      <c r="AN28" s="17">
        <v>496.65</v>
      </c>
      <c r="AO28" s="17">
        <v>233.2</v>
      </c>
      <c r="AP28" s="17">
        <v>335.5</v>
      </c>
      <c r="AQ28" s="17">
        <v>112.2</v>
      </c>
      <c r="AR28" s="17">
        <v>358.6</v>
      </c>
      <c r="AS28" s="17">
        <v>390.5</v>
      </c>
      <c r="AT28" s="17">
        <v>432.85</v>
      </c>
      <c r="AU28" s="17">
        <v>675.95</v>
      </c>
      <c r="AV28" s="17">
        <v>187</v>
      </c>
      <c r="AW28" s="17">
        <v>228.8</v>
      </c>
      <c r="AX28" s="17">
        <v>975.15</v>
      </c>
      <c r="AY28" s="17">
        <v>7.7</v>
      </c>
      <c r="AZ28" s="17">
        <v>217.8</v>
      </c>
      <c r="BA28" s="17">
        <v>510.4</v>
      </c>
      <c r="BB28" s="17">
        <v>261.8</v>
      </c>
      <c r="BC28" s="17">
        <v>161.15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40.76</v>
      </c>
      <c r="CC28" s="27">
        <v>6.65</v>
      </c>
      <c r="CD28" s="27"/>
      <c r="CE28" s="17">
        <v>143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7">
        <v>0</v>
      </c>
    </row>
    <row r="29" spans="1:95" s="36" customFormat="1" ht="31.5" x14ac:dyDescent="0.25">
      <c r="A29" s="33"/>
      <c r="B29" s="34" t="s">
        <v>114</v>
      </c>
      <c r="C29" s="35"/>
      <c r="D29" s="35">
        <v>14.82</v>
      </c>
      <c r="E29" s="35">
        <v>14.82</v>
      </c>
      <c r="F29" s="35">
        <v>11.48</v>
      </c>
      <c r="G29" s="35">
        <v>0</v>
      </c>
      <c r="H29" s="35">
        <v>15.88</v>
      </c>
      <c r="I29" s="35">
        <v>225.82</v>
      </c>
      <c r="J29" s="35">
        <v>5.04</v>
      </c>
      <c r="K29" s="35">
        <v>0</v>
      </c>
      <c r="L29" s="35">
        <v>0</v>
      </c>
      <c r="M29" s="35">
        <v>0</v>
      </c>
      <c r="N29" s="35">
        <v>7.95</v>
      </c>
      <c r="O29" s="35">
        <v>7.92</v>
      </c>
      <c r="P29" s="35">
        <v>0</v>
      </c>
      <c r="Q29" s="35">
        <v>0</v>
      </c>
      <c r="R29" s="35">
        <v>0</v>
      </c>
      <c r="S29" s="35">
        <v>0.17</v>
      </c>
      <c r="T29" s="35">
        <v>1.74</v>
      </c>
      <c r="U29" s="35">
        <v>149.97</v>
      </c>
      <c r="V29" s="35">
        <v>299.72000000000003</v>
      </c>
      <c r="W29" s="35">
        <v>213.31</v>
      </c>
      <c r="X29" s="35">
        <v>27.96</v>
      </c>
      <c r="Y29" s="35">
        <v>235.27</v>
      </c>
      <c r="Z29" s="35">
        <v>1.53</v>
      </c>
      <c r="AA29" s="35">
        <v>169.7</v>
      </c>
      <c r="AB29" s="35">
        <v>48.25</v>
      </c>
      <c r="AC29" s="35">
        <v>180.29</v>
      </c>
      <c r="AD29" s="35">
        <v>0.33</v>
      </c>
      <c r="AE29" s="35">
        <v>0.09</v>
      </c>
      <c r="AF29" s="35">
        <v>0.46</v>
      </c>
      <c r="AG29" s="35">
        <v>0.26</v>
      </c>
      <c r="AH29" s="35">
        <v>3.34</v>
      </c>
      <c r="AI29" s="35">
        <v>1.1000000000000001</v>
      </c>
      <c r="AJ29" s="36">
        <v>0</v>
      </c>
      <c r="AK29" s="36">
        <v>262.47000000000003</v>
      </c>
      <c r="AL29" s="36">
        <v>259.25</v>
      </c>
      <c r="AM29" s="36">
        <v>1038.97</v>
      </c>
      <c r="AN29" s="36">
        <v>854.12</v>
      </c>
      <c r="AO29" s="36">
        <v>352.36</v>
      </c>
      <c r="AP29" s="36">
        <v>544.83000000000004</v>
      </c>
      <c r="AQ29" s="36">
        <v>181.44</v>
      </c>
      <c r="AR29" s="36">
        <v>593.69000000000005</v>
      </c>
      <c r="AS29" s="36">
        <v>390.5</v>
      </c>
      <c r="AT29" s="36">
        <v>432.85</v>
      </c>
      <c r="AU29" s="36">
        <v>675.95</v>
      </c>
      <c r="AV29" s="36">
        <v>187</v>
      </c>
      <c r="AW29" s="36">
        <v>228.8</v>
      </c>
      <c r="AX29" s="36">
        <v>975.15</v>
      </c>
      <c r="AY29" s="36">
        <v>7.7</v>
      </c>
      <c r="AZ29" s="36">
        <v>217.8</v>
      </c>
      <c r="BA29" s="36">
        <v>510.4</v>
      </c>
      <c r="BB29" s="36">
        <v>558.08000000000004</v>
      </c>
      <c r="BC29" s="36">
        <v>203.02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>
        <v>0</v>
      </c>
      <c r="BN29" s="36">
        <v>0</v>
      </c>
      <c r="BO29" s="36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278.55</v>
      </c>
      <c r="CC29" s="15">
        <f>SUM($CC$25:$CC$28)</f>
        <v>21.14</v>
      </c>
      <c r="CD29" s="15">
        <f>$I$29/$I$30*100</f>
        <v>14.43898820941712</v>
      </c>
      <c r="CE29" s="36">
        <v>177.75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</row>
    <row r="30" spans="1:95" s="36" customFormat="1" x14ac:dyDescent="0.25">
      <c r="A30" s="33"/>
      <c r="B30" s="34" t="s">
        <v>115</v>
      </c>
      <c r="C30" s="35"/>
      <c r="D30" s="35">
        <v>57.6</v>
      </c>
      <c r="E30" s="35">
        <v>39</v>
      </c>
      <c r="F30" s="35">
        <v>60.52</v>
      </c>
      <c r="G30" s="35">
        <v>12.03</v>
      </c>
      <c r="H30" s="35">
        <v>204.1</v>
      </c>
      <c r="I30" s="35">
        <v>1563.96</v>
      </c>
      <c r="J30" s="35">
        <v>26.59</v>
      </c>
      <c r="K30" s="35">
        <v>7.23</v>
      </c>
      <c r="L30" s="35">
        <v>0</v>
      </c>
      <c r="M30" s="35">
        <v>0</v>
      </c>
      <c r="N30" s="35">
        <v>136</v>
      </c>
      <c r="O30" s="35">
        <v>62.56</v>
      </c>
      <c r="P30" s="35">
        <v>5.54</v>
      </c>
      <c r="Q30" s="35">
        <v>0</v>
      </c>
      <c r="R30" s="35">
        <v>0</v>
      </c>
      <c r="S30" s="35">
        <v>1.5</v>
      </c>
      <c r="T30" s="35">
        <v>11.1</v>
      </c>
      <c r="U30" s="35">
        <v>1681.74</v>
      </c>
      <c r="V30" s="35">
        <v>1975.18</v>
      </c>
      <c r="W30" s="35">
        <v>669.88</v>
      </c>
      <c r="X30" s="35">
        <v>141.51</v>
      </c>
      <c r="Y30" s="35">
        <v>784.18</v>
      </c>
      <c r="Z30" s="35">
        <v>7.98</v>
      </c>
      <c r="AA30" s="35">
        <v>323.88</v>
      </c>
      <c r="AB30" s="35">
        <v>2092.42</v>
      </c>
      <c r="AC30" s="35">
        <v>776.09</v>
      </c>
      <c r="AD30" s="35">
        <v>6.18</v>
      </c>
      <c r="AE30" s="35">
        <v>0.7</v>
      </c>
      <c r="AF30" s="35">
        <v>1.1200000000000001</v>
      </c>
      <c r="AG30" s="35">
        <v>9.2100000000000009</v>
      </c>
      <c r="AH30" s="35">
        <v>17.79</v>
      </c>
      <c r="AI30" s="35">
        <v>21.56</v>
      </c>
      <c r="AJ30" s="36">
        <v>0</v>
      </c>
      <c r="AK30" s="36">
        <v>788.88</v>
      </c>
      <c r="AL30" s="36">
        <v>691.56</v>
      </c>
      <c r="AM30" s="36">
        <v>3272.15</v>
      </c>
      <c r="AN30" s="36">
        <v>2830.64</v>
      </c>
      <c r="AO30" s="36">
        <v>961.15</v>
      </c>
      <c r="AP30" s="36">
        <v>1668.05</v>
      </c>
      <c r="AQ30" s="36">
        <v>627.67999999999995</v>
      </c>
      <c r="AR30" s="36">
        <v>1864.2</v>
      </c>
      <c r="AS30" s="36">
        <v>1614.14</v>
      </c>
      <c r="AT30" s="36">
        <v>1948.44</v>
      </c>
      <c r="AU30" s="36">
        <v>2671.8</v>
      </c>
      <c r="AV30" s="36">
        <v>958.09</v>
      </c>
      <c r="AW30" s="36">
        <v>1215.6099999999999</v>
      </c>
      <c r="AX30" s="36">
        <v>5339.64</v>
      </c>
      <c r="AY30" s="36">
        <v>209.04</v>
      </c>
      <c r="AZ30" s="36">
        <v>1534.03</v>
      </c>
      <c r="BA30" s="36">
        <v>1570.81</v>
      </c>
      <c r="BB30" s="36">
        <v>1719.15</v>
      </c>
      <c r="BC30" s="36">
        <v>556.02</v>
      </c>
      <c r="BD30" s="36">
        <v>0.38</v>
      </c>
      <c r="BE30" s="36">
        <v>0.11</v>
      </c>
      <c r="BF30" s="36">
        <v>0.16</v>
      </c>
      <c r="BG30" s="36">
        <v>0.44</v>
      </c>
      <c r="BH30" s="36">
        <v>0.54</v>
      </c>
      <c r="BI30" s="36">
        <v>1.6</v>
      </c>
      <c r="BJ30" s="36">
        <v>0.09</v>
      </c>
      <c r="BK30" s="36">
        <v>4.93</v>
      </c>
      <c r="BL30" s="36">
        <v>0.02</v>
      </c>
      <c r="BM30" s="36">
        <v>1.56</v>
      </c>
      <c r="BN30" s="36">
        <v>0.05</v>
      </c>
      <c r="BO30" s="36">
        <v>7.0000000000000007E-2</v>
      </c>
      <c r="BP30" s="36">
        <v>0</v>
      </c>
      <c r="BQ30" s="36">
        <v>0.2</v>
      </c>
      <c r="BR30" s="36">
        <v>0.46</v>
      </c>
      <c r="BS30" s="36">
        <v>6.2</v>
      </c>
      <c r="BT30" s="36">
        <v>0</v>
      </c>
      <c r="BU30" s="36">
        <v>0</v>
      </c>
      <c r="BV30" s="36">
        <v>6.89</v>
      </c>
      <c r="BW30" s="36">
        <v>0.01</v>
      </c>
      <c r="BX30" s="36">
        <v>0</v>
      </c>
      <c r="BY30" s="36">
        <v>0</v>
      </c>
      <c r="BZ30" s="36">
        <v>0</v>
      </c>
      <c r="CA30" s="36">
        <v>0</v>
      </c>
      <c r="CB30" s="36">
        <v>1307.3599999999999</v>
      </c>
      <c r="CC30" s="15">
        <v>95.710000000000008</v>
      </c>
      <c r="CD30" s="15"/>
      <c r="CE30" s="36">
        <v>672.62</v>
      </c>
      <c r="CG30" s="36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25.45</v>
      </c>
      <c r="CQ30" s="36">
        <v>2.97</v>
      </c>
    </row>
    <row r="31" spans="1:95" ht="47.25" x14ac:dyDescent="0.25">
      <c r="B31" s="8" t="s">
        <v>116</v>
      </c>
      <c r="D31" s="10">
        <v>77</v>
      </c>
      <c r="E31" s="10">
        <v>0</v>
      </c>
      <c r="F31" s="10">
        <v>79</v>
      </c>
      <c r="G31" s="10">
        <v>0</v>
      </c>
      <c r="H31" s="10">
        <v>335</v>
      </c>
      <c r="I31" s="10">
        <v>2350</v>
      </c>
      <c r="W31" s="10">
        <v>0</v>
      </c>
      <c r="X31" s="10">
        <v>0</v>
      </c>
      <c r="Y31" s="10">
        <v>0</v>
      </c>
      <c r="Z31" s="10">
        <v>0</v>
      </c>
      <c r="AB31" s="10">
        <v>0</v>
      </c>
      <c r="AC31" s="10">
        <v>700</v>
      </c>
      <c r="AD31" s="10">
        <v>0</v>
      </c>
      <c r="AE31" s="10">
        <v>1.2</v>
      </c>
      <c r="AI31" s="10">
        <v>60</v>
      </c>
    </row>
    <row r="32" spans="1:95" x14ac:dyDescent="0.25">
      <c r="B32" s="8" t="s">
        <v>117</v>
      </c>
      <c r="D32" s="10">
        <f>D30-D31</f>
        <v>-19.399999999999999</v>
      </c>
      <c r="E32" s="10">
        <f>E30-E31</f>
        <v>39</v>
      </c>
      <c r="F32" s="10">
        <f>F30-F31</f>
        <v>-18.479999999999997</v>
      </c>
      <c r="G32" s="10">
        <f>G30-G31</f>
        <v>12.03</v>
      </c>
      <c r="H32" s="10">
        <f>H30-H31</f>
        <v>-130.9</v>
      </c>
      <c r="I32" s="10">
        <f>I30-I31</f>
        <v>-786.04</v>
      </c>
      <c r="W32" s="10">
        <f>W30-W31</f>
        <v>669.88</v>
      </c>
      <c r="X32" s="10">
        <f>X30-X31</f>
        <v>141.51</v>
      </c>
      <c r="Y32" s="10">
        <f>Y30-Y31</f>
        <v>784.18</v>
      </c>
      <c r="Z32" s="10">
        <f>Z30-Z31</f>
        <v>7.98</v>
      </c>
      <c r="AA32" s="10">
        <f>AA30-AA31</f>
        <v>323.88</v>
      </c>
      <c r="AB32" s="10">
        <f>AB30-AB31</f>
        <v>2092.42</v>
      </c>
      <c r="AC32" s="10">
        <f>AC30-AC31</f>
        <v>76.090000000000032</v>
      </c>
      <c r="AD32" s="10">
        <f>AD30-AD31</f>
        <v>6.18</v>
      </c>
      <c r="AE32" s="10">
        <f>AE30-AE31</f>
        <v>-0.5</v>
      </c>
      <c r="AI32" s="10">
        <f>AI30-AI31</f>
        <v>-38.44</v>
      </c>
    </row>
    <row r="33" spans="2:8" ht="31.5" x14ac:dyDescent="0.25">
      <c r="B33" s="8" t="s">
        <v>118</v>
      </c>
      <c r="D33" s="10">
        <v>15</v>
      </c>
      <c r="F33" s="10">
        <v>35</v>
      </c>
      <c r="H33" s="10">
        <v>50</v>
      </c>
    </row>
    <row r="44" spans="2:8" ht="31.5" x14ac:dyDescent="0.25">
      <c r="B44" s="8" t="s">
        <v>89</v>
      </c>
    </row>
    <row r="45" spans="2:8" x14ac:dyDescent="0.25">
      <c r="B45" s="8" t="s">
        <v>90</v>
      </c>
    </row>
    <row r="46" spans="2:8" ht="31.5" x14ac:dyDescent="0.25">
      <c r="B46" s="8" t="s">
        <v>91</v>
      </c>
    </row>
    <row r="47" spans="2:8" x14ac:dyDescent="0.25">
      <c r="B47" s="8" t="s">
        <v>92</v>
      </c>
    </row>
  </sheetData>
  <mergeCells count="13">
    <mergeCell ref="D8:E8"/>
    <mergeCell ref="CD8:CD9"/>
    <mergeCell ref="CC8:CC9"/>
    <mergeCell ref="A2:CD2"/>
    <mergeCell ref="A6:C6"/>
    <mergeCell ref="W8:Z8"/>
    <mergeCell ref="F8:G8"/>
    <mergeCell ref="H8:H9"/>
    <mergeCell ref="I8:I9"/>
    <mergeCell ref="A8:A9"/>
    <mergeCell ref="B8:B9"/>
    <mergeCell ref="AI8:AI9"/>
    <mergeCell ref="C8:C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J1" sqref="J1"/>
    </sheetView>
  </sheetViews>
  <sheetFormatPr defaultRowHeight="15" x14ac:dyDescent="0.25"/>
  <cols>
    <col min="1" max="1" width="12.140625" style="37" customWidth="1"/>
    <col min="2" max="2" width="11.5703125" style="37" customWidth="1"/>
    <col min="3" max="3" width="8" style="37" customWidth="1"/>
    <col min="4" max="4" width="41.5703125" style="37" customWidth="1"/>
    <col min="5" max="5" width="10.140625" style="37" customWidth="1"/>
    <col min="6" max="6" width="9.140625" style="37"/>
    <col min="7" max="7" width="13.42578125" style="37" customWidth="1"/>
    <col min="8" max="8" width="7.7109375" style="37" customWidth="1"/>
    <col min="9" max="9" width="7.85546875" style="37" customWidth="1"/>
    <col min="10" max="10" width="10.42578125" style="37" customWidth="1"/>
    <col min="11" max="16384" width="9.140625" style="37"/>
  </cols>
  <sheetData>
    <row r="1" spans="1:10" x14ac:dyDescent="0.25">
      <c r="A1" s="37" t="s">
        <v>119</v>
      </c>
      <c r="B1" s="38" t="s">
        <v>152</v>
      </c>
      <c r="C1" s="39"/>
      <c r="D1" s="40"/>
      <c r="E1" s="37" t="s">
        <v>120</v>
      </c>
      <c r="F1" s="41"/>
      <c r="I1" s="37" t="s">
        <v>121</v>
      </c>
      <c r="J1" s="42">
        <v>44519</v>
      </c>
    </row>
    <row r="2" spans="1:10" ht="7.5" customHeight="1" thickBot="1" x14ac:dyDescent="0.3"/>
    <row r="3" spans="1:10" ht="15.75" thickBot="1" x14ac:dyDescent="0.3">
      <c r="A3" s="43" t="s">
        <v>122</v>
      </c>
      <c r="B3" s="44" t="s">
        <v>123</v>
      </c>
      <c r="C3" s="44" t="s">
        <v>124</v>
      </c>
      <c r="D3" s="44" t="s">
        <v>125</v>
      </c>
      <c r="E3" s="44" t="s">
        <v>126</v>
      </c>
      <c r="F3" s="44" t="s">
        <v>127</v>
      </c>
      <c r="G3" s="44" t="s">
        <v>128</v>
      </c>
      <c r="H3" s="44" t="s">
        <v>129</v>
      </c>
      <c r="I3" s="44" t="s">
        <v>130</v>
      </c>
      <c r="J3" s="45" t="s">
        <v>131</v>
      </c>
    </row>
    <row r="4" spans="1:10" ht="30" x14ac:dyDescent="0.25">
      <c r="A4" s="46" t="s">
        <v>96</v>
      </c>
      <c r="B4" s="47" t="s">
        <v>132</v>
      </c>
      <c r="C4" s="82" t="s">
        <v>145</v>
      </c>
      <c r="D4" s="49" t="s">
        <v>97</v>
      </c>
      <c r="E4" s="50">
        <v>200</v>
      </c>
      <c r="F4" s="51">
        <v>5.95</v>
      </c>
      <c r="G4" s="50">
        <v>204.91325392553051</v>
      </c>
      <c r="H4" s="52">
        <v>4.5199999999999996</v>
      </c>
      <c r="I4" s="52">
        <v>6.96</v>
      </c>
      <c r="J4" s="53">
        <v>31.34</v>
      </c>
    </row>
    <row r="5" spans="1:10" x14ac:dyDescent="0.25">
      <c r="A5" s="54"/>
      <c r="B5" s="55" t="s">
        <v>133</v>
      </c>
      <c r="C5" s="83" t="s">
        <v>146</v>
      </c>
      <c r="D5" s="56" t="s">
        <v>98</v>
      </c>
      <c r="E5" s="57">
        <v>200</v>
      </c>
      <c r="F5" s="58">
        <v>0.61</v>
      </c>
      <c r="G5" s="57">
        <v>37.802231999999989</v>
      </c>
      <c r="H5" s="59">
        <v>0.08</v>
      </c>
      <c r="I5" s="59">
        <v>0.02</v>
      </c>
      <c r="J5" s="60">
        <v>9.84</v>
      </c>
    </row>
    <row r="6" spans="1:10" x14ac:dyDescent="0.25">
      <c r="A6" s="54"/>
      <c r="B6" s="55" t="s">
        <v>134</v>
      </c>
      <c r="C6" s="84" t="s">
        <v>147</v>
      </c>
      <c r="D6" s="56" t="s">
        <v>99</v>
      </c>
      <c r="E6" s="57">
        <v>23</v>
      </c>
      <c r="F6" s="58">
        <v>7.88</v>
      </c>
      <c r="G6" s="57">
        <v>118.72599999999998</v>
      </c>
      <c r="H6" s="59">
        <v>6.05</v>
      </c>
      <c r="I6" s="59">
        <v>10.35</v>
      </c>
      <c r="J6" s="60">
        <v>0</v>
      </c>
    </row>
    <row r="7" spans="1:10" x14ac:dyDescent="0.25">
      <c r="A7" s="54"/>
      <c r="B7" s="61" t="s">
        <v>135</v>
      </c>
      <c r="C7" s="83" t="s">
        <v>147</v>
      </c>
      <c r="D7" s="56" t="s">
        <v>100</v>
      </c>
      <c r="E7" s="57">
        <v>30</v>
      </c>
      <c r="F7" s="58">
        <v>0</v>
      </c>
      <c r="G7" s="57">
        <v>84.390000000000015</v>
      </c>
      <c r="H7" s="59">
        <v>2.4900000000000002</v>
      </c>
      <c r="I7" s="59">
        <v>1.05</v>
      </c>
      <c r="J7" s="60">
        <v>17.100000000000001</v>
      </c>
    </row>
    <row r="8" spans="1:10" x14ac:dyDescent="0.25">
      <c r="A8" s="54"/>
      <c r="B8" s="61" t="s">
        <v>135</v>
      </c>
      <c r="C8" s="83" t="s">
        <v>147</v>
      </c>
      <c r="D8" s="56" t="s">
        <v>101</v>
      </c>
      <c r="E8" s="57">
        <v>48</v>
      </c>
      <c r="F8" s="58">
        <v>0</v>
      </c>
      <c r="G8" s="57">
        <v>110.39522388059689</v>
      </c>
      <c r="H8" s="59">
        <v>3.69</v>
      </c>
      <c r="I8" s="59">
        <v>0.4</v>
      </c>
      <c r="J8" s="60">
        <v>24.21</v>
      </c>
    </row>
    <row r="9" spans="1:10" ht="15.75" thickBot="1" x14ac:dyDescent="0.3">
      <c r="A9" s="62"/>
      <c r="B9" s="63" t="s">
        <v>136</v>
      </c>
      <c r="C9" s="63"/>
      <c r="D9" s="64"/>
      <c r="E9" s="65"/>
      <c r="F9" s="66"/>
      <c r="G9" s="65"/>
      <c r="H9" s="67"/>
      <c r="I9" s="67"/>
      <c r="J9" s="68"/>
    </row>
    <row r="10" spans="1:10" x14ac:dyDescent="0.25">
      <c r="A10" s="46" t="s">
        <v>137</v>
      </c>
      <c r="B10" s="69" t="s">
        <v>138</v>
      </c>
      <c r="C10" s="48"/>
      <c r="D10" s="49"/>
      <c r="E10" s="50"/>
      <c r="F10" s="51"/>
      <c r="G10" s="50"/>
      <c r="H10" s="52"/>
      <c r="I10" s="52"/>
      <c r="J10" s="53"/>
    </row>
    <row r="11" spans="1:10" x14ac:dyDescent="0.25">
      <c r="A11" s="54"/>
      <c r="B11" s="61"/>
      <c r="C11" s="61"/>
      <c r="D11" s="56"/>
      <c r="E11" s="57"/>
      <c r="F11" s="58"/>
      <c r="G11" s="57"/>
      <c r="H11" s="59"/>
      <c r="I11" s="59"/>
      <c r="J11" s="60"/>
    </row>
    <row r="12" spans="1:10" ht="15.75" thickBot="1" x14ac:dyDescent="0.3">
      <c r="A12" s="62"/>
      <c r="B12" s="63"/>
      <c r="C12" s="63"/>
      <c r="D12" s="64"/>
      <c r="E12" s="65"/>
      <c r="F12" s="66"/>
      <c r="G12" s="65"/>
      <c r="H12" s="67"/>
      <c r="I12" s="67"/>
      <c r="J12" s="68"/>
    </row>
    <row r="13" spans="1:10" ht="30" x14ac:dyDescent="0.25">
      <c r="A13" s="54" t="s">
        <v>103</v>
      </c>
      <c r="B13" s="70" t="s">
        <v>135</v>
      </c>
      <c r="C13" s="85" t="s">
        <v>148</v>
      </c>
      <c r="D13" s="71" t="s">
        <v>104</v>
      </c>
      <c r="E13" s="72">
        <v>200</v>
      </c>
      <c r="F13" s="73">
        <v>17.03</v>
      </c>
      <c r="G13" s="72">
        <v>205.6978874748323</v>
      </c>
      <c r="H13" s="74">
        <v>5.26</v>
      </c>
      <c r="I13" s="74">
        <v>14.06</v>
      </c>
      <c r="J13" s="75">
        <v>14.88</v>
      </c>
    </row>
    <row r="14" spans="1:10" ht="30" x14ac:dyDescent="0.25">
      <c r="A14" s="54"/>
      <c r="B14" s="55" t="s">
        <v>139</v>
      </c>
      <c r="C14" s="84" t="s">
        <v>149</v>
      </c>
      <c r="D14" s="56" t="s">
        <v>105</v>
      </c>
      <c r="E14" s="57">
        <v>180</v>
      </c>
      <c r="F14" s="58">
        <v>37.57</v>
      </c>
      <c r="G14" s="57">
        <v>274.18598926957492</v>
      </c>
      <c r="H14" s="59">
        <v>13.6</v>
      </c>
      <c r="I14" s="59">
        <v>12.93</v>
      </c>
      <c r="J14" s="60">
        <v>26.3</v>
      </c>
    </row>
    <row r="15" spans="1:10" x14ac:dyDescent="0.25">
      <c r="A15" s="54"/>
      <c r="B15" s="55" t="s">
        <v>140</v>
      </c>
      <c r="C15" s="84" t="s">
        <v>150</v>
      </c>
      <c r="D15" s="56" t="s">
        <v>106</v>
      </c>
      <c r="E15" s="57">
        <v>50</v>
      </c>
      <c r="F15" s="58">
        <v>1.66</v>
      </c>
      <c r="G15" s="57">
        <v>39.618940313805894</v>
      </c>
      <c r="H15" s="59">
        <v>0.89</v>
      </c>
      <c r="I15" s="59">
        <v>2.44</v>
      </c>
      <c r="J15" s="60">
        <v>3.72</v>
      </c>
    </row>
    <row r="16" spans="1:10" x14ac:dyDescent="0.25">
      <c r="A16" s="54"/>
      <c r="B16" s="55" t="s">
        <v>141</v>
      </c>
      <c r="C16" s="84" t="s">
        <v>151</v>
      </c>
      <c r="D16" s="56" t="s">
        <v>107</v>
      </c>
      <c r="E16" s="57">
        <v>200</v>
      </c>
      <c r="F16" s="58">
        <v>3.87</v>
      </c>
      <c r="G16" s="57">
        <v>87.896892549019469</v>
      </c>
      <c r="H16" s="59">
        <v>0.35</v>
      </c>
      <c r="I16" s="59">
        <v>0</v>
      </c>
      <c r="J16" s="60">
        <v>23.04</v>
      </c>
    </row>
    <row r="17" spans="1:10" x14ac:dyDescent="0.25">
      <c r="A17" s="54"/>
      <c r="B17" s="55" t="s">
        <v>142</v>
      </c>
      <c r="C17" s="84" t="s">
        <v>147</v>
      </c>
      <c r="D17" s="56" t="s">
        <v>101</v>
      </c>
      <c r="E17" s="57">
        <v>40</v>
      </c>
      <c r="F17" s="58">
        <v>0</v>
      </c>
      <c r="G17" s="57">
        <v>91.996019900497373</v>
      </c>
      <c r="H17" s="59">
        <v>3.08</v>
      </c>
      <c r="I17" s="59">
        <v>0.33</v>
      </c>
      <c r="J17" s="60">
        <v>20.18</v>
      </c>
    </row>
    <row r="18" spans="1:10" x14ac:dyDescent="0.25">
      <c r="A18" s="54"/>
      <c r="B18" s="55" t="s">
        <v>143</v>
      </c>
      <c r="C18" s="84" t="s">
        <v>147</v>
      </c>
      <c r="D18" s="56" t="s">
        <v>108</v>
      </c>
      <c r="E18" s="57">
        <v>40</v>
      </c>
      <c r="F18" s="58">
        <v>0</v>
      </c>
      <c r="G18" s="57">
        <v>82.515384615384548</v>
      </c>
      <c r="H18" s="59">
        <v>2.77</v>
      </c>
      <c r="I18" s="59">
        <v>0.5</v>
      </c>
      <c r="J18" s="60">
        <v>17.62</v>
      </c>
    </row>
    <row r="19" spans="1:10" x14ac:dyDescent="0.25">
      <c r="A19" s="54"/>
      <c r="B19" s="55" t="s">
        <v>144</v>
      </c>
      <c r="C19" s="61"/>
      <c r="D19" s="56"/>
      <c r="E19" s="57"/>
      <c r="F19" s="58"/>
      <c r="G19" s="57"/>
      <c r="H19" s="59"/>
      <c r="I19" s="59"/>
      <c r="J19" s="60"/>
    </row>
    <row r="20" spans="1:10" x14ac:dyDescent="0.25">
      <c r="A20" s="54"/>
      <c r="B20" s="76"/>
      <c r="C20" s="76"/>
      <c r="D20" s="77"/>
      <c r="E20" s="78"/>
      <c r="F20" s="79"/>
      <c r="G20" s="78"/>
      <c r="H20" s="80"/>
      <c r="I20" s="80"/>
      <c r="J20" s="81"/>
    </row>
    <row r="21" spans="1:10" ht="15.75" thickBot="1" x14ac:dyDescent="0.3">
      <c r="A21" s="62"/>
      <c r="B21" s="63"/>
      <c r="C21" s="63"/>
      <c r="D21" s="64"/>
      <c r="E21" s="65"/>
      <c r="F21" s="66"/>
      <c r="G21" s="65"/>
      <c r="H21" s="67"/>
      <c r="I21" s="67"/>
      <c r="J21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80</v>
      </c>
      <c r="B1" s="13">
        <v>44519.398425925923</v>
      </c>
    </row>
    <row r="2" spans="1:2" x14ac:dyDescent="0.2">
      <c r="A2" t="s">
        <v>81</v>
      </c>
      <c r="B2" s="13">
        <v>44523.425405092596</v>
      </c>
    </row>
    <row r="3" spans="1:2" x14ac:dyDescent="0.2">
      <c r="A3" t="s">
        <v>82</v>
      </c>
      <c r="B3" t="s">
        <v>94</v>
      </c>
    </row>
    <row r="4" spans="1:2" x14ac:dyDescent="0.2">
      <c r="A4" t="s">
        <v>83</v>
      </c>
      <c r="B4" t="s">
        <v>95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25</vt:i4>
      </vt:variant>
    </vt:vector>
  </HeadingPairs>
  <TitlesOfParts>
    <vt:vector size="28" baseType="lpstr">
      <vt:lpstr>19.11.2021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Оксана Бурина</cp:lastModifiedBy>
  <cp:lastPrinted>2019-07-09T04:45:56Z</cp:lastPrinted>
  <dcterms:created xsi:type="dcterms:W3CDTF">2002-09-22T07:35:02Z</dcterms:created>
  <dcterms:modified xsi:type="dcterms:W3CDTF">2021-11-23T05:13:36Z</dcterms:modified>
</cp:coreProperties>
</file>