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29.03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'29.03.2022'!$A$3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34" i="1" l="1"/>
  <c r="CD29" i="1"/>
  <c r="CD20" i="1"/>
  <c r="CD17" i="1"/>
  <c r="AI37" i="1"/>
  <c r="AE37" i="1"/>
  <c r="AD37" i="1"/>
  <c r="AC37" i="1"/>
  <c r="AB37" i="1"/>
  <c r="AA37" i="1"/>
  <c r="Z37" i="1"/>
  <c r="Y37" i="1"/>
  <c r="X37" i="1"/>
  <c r="W37" i="1"/>
  <c r="I37" i="1"/>
  <c r="H37" i="1"/>
  <c r="G37" i="1"/>
  <c r="F37" i="1"/>
  <c r="E37" i="1"/>
  <c r="D37" i="1"/>
  <c r="CC34" i="1"/>
  <c r="A33" i="1"/>
  <c r="C33" i="1"/>
  <c r="A32" i="1"/>
  <c r="C32" i="1"/>
  <c r="A31" i="1"/>
  <c r="C31" i="1"/>
  <c r="CC29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<sst xmlns="http://schemas.openxmlformats.org/spreadsheetml/2006/main" count="218" uniqueCount="175">
  <si>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</si>
  <si>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</si>
  <si>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</si>
  <si>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</si>
  <si>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</si>
  <si>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</si>
  <si>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</si>
  <si>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</si>
  <si>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</si>
  <si>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</si>
  <si>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</si>
  <si>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</si>
  <si>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</si>
  <si>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</si>
  <si>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</si>
  <si>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</si>
  <si>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</si>
  <si>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</si>
  <si>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</si>
  <si>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</si>
  <si>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</si>
  <si>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</si>
  <si>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</si>
  <si>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</si>
  <si>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</si>
  <si>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</si>
  <si>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</si>
  <si>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</si>
  <si>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</si>
  <si>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</si>
  <si>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</si>
  <si>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</si>
  <si>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</si>
  <si>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</si>
  <si>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</si>
  <si>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</si>
  <si>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</si>
  <si>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</si>
  <si>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</si>
  <si>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</si>
  <si>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</si>
  <si>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</si>
  <si>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</si>
  <si>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</si>
  <si>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</si>
  <si>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</si>
  <si>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</si>
  <si>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</si>
  <si>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</si>
  <si>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</si>
  <si>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</si>
  <si>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</si>
  <si>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</si>
  <si>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</si>
  <si>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</si>
  <si>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</si>
  <si>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</si>
  <si>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</si>
  <si>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</si>
  <si>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</si>
  <si>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</si>
  <si>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</si>
  <si>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</si>
  <si>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</si>
  <si>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</si>
  <si>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</si>
  <si>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</si>
  <si>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</si>
  <si>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</si>
  <si>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</si>
  <si>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</si>
  <si>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</si>
  <si>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</si>
  <si>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</si>
  <si>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</si>
  <si>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</si>
  <si>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</si>
  <si>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</si>
  <si>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</si>
  <si>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</si>
  <si>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</si>
  <si>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</si>
  <si>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</si>
  <si>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</si>
  <si>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</si>
  <si>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</si>
  <si>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</si>
  <si>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</si>
  <si>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</si>
  <si>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</si>
  <si>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</si>
  <si>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</si>
  <si>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</si>
  <si>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</si>
  <si>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</si>
  <si>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</si>
  <si>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</si>
  <si>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Суп молочный с лапшой</t>
  </si>
  <si>
    <t>Сыр голландский брусковой</t>
  </si>
  <si>
    <t>Напиток из чая с соком</t>
  </si>
  <si>
    <t>Батон "Золотинка"</t>
  </si>
  <si>
    <t>Масло сладко-сливочное несоленое</t>
  </si>
  <si>
    <t>Хлеб Чусовской  с йодказеином</t>
  </si>
  <si>
    <t>Итого за 'Завтрак'</t>
  </si>
  <si>
    <t>10:00</t>
  </si>
  <si>
    <t>Яблоки</t>
  </si>
  <si>
    <t>Итого за '10:00'</t>
  </si>
  <si>
    <t>Обед</t>
  </si>
  <si>
    <t>Салат из отварного картофеля с соленым огурцом, репчатым луком и растительным маслом</t>
  </si>
  <si>
    <t>Суп картофельный с крупой</t>
  </si>
  <si>
    <t>Печень по-строгановски</t>
  </si>
  <si>
    <t>Каша рисовая рассыпчатая</t>
  </si>
  <si>
    <t>Напиток из шиповника</t>
  </si>
  <si>
    <t>Хлеб "Крестьянский" с "Валетек-8"</t>
  </si>
  <si>
    <t>Итого за 'Обед'</t>
  </si>
  <si>
    <t>Полдник</t>
  </si>
  <si>
    <t>Омлет запеченный или паровой</t>
  </si>
  <si>
    <t>Какао с молоком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</si>
  <si>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</si>
  <si>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</si>
  <si>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</si>
  <si>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</si>
  <si>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</si>
  <si>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</si>
  <si>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</si>
  <si>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</si>
  <si>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</si>
  <si>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</si>
  <si>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</si>
  <si>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</si>
  <si>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</si>
  <si>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</si>
  <si>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</si>
  <si>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</si>
  <si>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</si>
  <si>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</si>
  <si>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</si>
  <si>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</si>
  <si>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</si>
  <si>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</si>
  <si>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</si>
  <si>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</si>
  <si>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</si>
  <si>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</si>
  <si>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</si>
  <si>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</si>
  <si>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</si>
  <si>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</si>
  <si>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</si>
  <si>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</si>
  <si>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</si>
  <si>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</si>
  <si>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</si>
  <si>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24/2</t>
  </si>
  <si>
    <t>200</t>
  </si>
  <si>
    <t>-</t>
  </si>
  <si>
    <t>13</t>
  </si>
  <si>
    <t>28/10</t>
  </si>
  <si>
    <t>30</t>
  </si>
  <si>
    <t>7</t>
  </si>
  <si>
    <t>45</t>
  </si>
  <si>
    <t>41/1</t>
  </si>
  <si>
    <t>80</t>
  </si>
  <si>
    <t>14/2</t>
  </si>
  <si>
    <t>180</t>
  </si>
  <si>
    <t>9/8</t>
  </si>
  <si>
    <t>100</t>
  </si>
  <si>
    <t>43/3</t>
  </si>
  <si>
    <t>150</t>
  </si>
  <si>
    <t>37/10</t>
  </si>
  <si>
    <t>40</t>
  </si>
  <si>
    <t>2/6</t>
  </si>
  <si>
    <t>110</t>
  </si>
  <si>
    <t>36/10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</si>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</sst>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7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topLeftCell="A6"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"29 марта 2022 г."</f>
        <v>29 марта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31.5" x14ac:dyDescent="0.25">
      <c r="A11" s="28" t="str">
        <f>"24/2"</f>
        <v>24/2</v>
      </c>
      <c r="B11" s="29" t="s">
        <v>97</v>
      </c>
      <c r="C11" s="30" t="str">
        <f>"200"</f>
        <v>200</v>
      </c>
      <c r="D11" s="30">
        <v>5.31</v>
      </c>
      <c r="E11" s="30">
        <v>4.01</v>
      </c>
      <c r="F11" s="30">
        <v>6.19</v>
      </c>
      <c r="G11" s="30">
        <v>0.15</v>
      </c>
      <c r="H11" s="30">
        <v>16.05</v>
      </c>
      <c r="I11" s="30">
        <v>139.86989590819675</v>
      </c>
      <c r="J11" s="30">
        <v>3.91</v>
      </c>
      <c r="K11" s="30">
        <v>0.05</v>
      </c>
      <c r="L11" s="30">
        <v>0</v>
      </c>
      <c r="M11" s="30">
        <v>0</v>
      </c>
      <c r="N11" s="30">
        <v>7.91</v>
      </c>
      <c r="O11" s="30">
        <v>7.72</v>
      </c>
      <c r="P11" s="30">
        <v>0.42</v>
      </c>
      <c r="Q11" s="30">
        <v>0</v>
      </c>
      <c r="R11" s="30">
        <v>0</v>
      </c>
      <c r="S11" s="30">
        <v>0.14000000000000001</v>
      </c>
      <c r="T11" s="30">
        <v>1.45</v>
      </c>
      <c r="U11" s="30">
        <v>223.51</v>
      </c>
      <c r="V11" s="30">
        <v>218.53</v>
      </c>
      <c r="W11" s="30">
        <v>167.83</v>
      </c>
      <c r="X11" s="30">
        <v>20.64</v>
      </c>
      <c r="Y11" s="30">
        <v>128.21</v>
      </c>
      <c r="Z11" s="30">
        <v>0.34</v>
      </c>
      <c r="AA11" s="30">
        <v>39.97</v>
      </c>
      <c r="AB11" s="30">
        <v>19.510000000000002</v>
      </c>
      <c r="AC11" s="30">
        <v>44.04</v>
      </c>
      <c r="AD11" s="30">
        <v>0.2</v>
      </c>
      <c r="AE11" s="30">
        <v>7.0000000000000007E-2</v>
      </c>
      <c r="AF11" s="30">
        <v>0.2</v>
      </c>
      <c r="AG11" s="30">
        <v>0.24</v>
      </c>
      <c r="AH11" s="30">
        <v>1.48</v>
      </c>
      <c r="AI11" s="30">
        <v>0.73</v>
      </c>
      <c r="AJ11" s="31">
        <v>0</v>
      </c>
      <c r="AK11" s="31">
        <v>225.47</v>
      </c>
      <c r="AL11" s="31">
        <v>222.69</v>
      </c>
      <c r="AM11" s="31">
        <v>477.68</v>
      </c>
      <c r="AN11" s="31">
        <v>336.69</v>
      </c>
      <c r="AO11" s="31">
        <v>120.57</v>
      </c>
      <c r="AP11" s="31">
        <v>216.93</v>
      </c>
      <c r="AQ11" s="31">
        <v>71.75</v>
      </c>
      <c r="AR11" s="31">
        <v>261.51</v>
      </c>
      <c r="AS11" s="31">
        <v>39.71</v>
      </c>
      <c r="AT11" s="31">
        <v>47.82</v>
      </c>
      <c r="AU11" s="31">
        <v>41.16</v>
      </c>
      <c r="AV11" s="31">
        <v>24.19</v>
      </c>
      <c r="AW11" s="31">
        <v>41.92</v>
      </c>
      <c r="AX11" s="31">
        <v>367.95</v>
      </c>
      <c r="AY11" s="31">
        <v>0</v>
      </c>
      <c r="AZ11" s="31">
        <v>115.95</v>
      </c>
      <c r="BA11" s="31">
        <v>60.17</v>
      </c>
      <c r="BB11" s="31">
        <v>284.2</v>
      </c>
      <c r="BC11" s="31">
        <v>59.76</v>
      </c>
      <c r="BD11" s="31">
        <v>7.0000000000000007E-2</v>
      </c>
      <c r="BE11" s="31">
        <v>0.02</v>
      </c>
      <c r="BF11" s="31">
        <v>0.01</v>
      </c>
      <c r="BG11" s="31">
        <v>0.04</v>
      </c>
      <c r="BH11" s="31">
        <v>0.05</v>
      </c>
      <c r="BI11" s="31">
        <v>0.15</v>
      </c>
      <c r="BJ11" s="31">
        <v>0</v>
      </c>
      <c r="BK11" s="31">
        <v>0.5</v>
      </c>
      <c r="BL11" s="31">
        <v>0</v>
      </c>
      <c r="BM11" s="31">
        <v>0.15</v>
      </c>
      <c r="BN11" s="31">
        <v>0</v>
      </c>
      <c r="BO11" s="31">
        <v>0</v>
      </c>
      <c r="BP11" s="31">
        <v>0</v>
      </c>
      <c r="BQ11" s="31">
        <v>0.02</v>
      </c>
      <c r="BR11" s="31">
        <v>0.06</v>
      </c>
      <c r="BS11" s="31">
        <v>0.45</v>
      </c>
      <c r="BT11" s="31">
        <v>0</v>
      </c>
      <c r="BU11" s="31">
        <v>0</v>
      </c>
      <c r="BV11" s="31">
        <v>0.06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166.37</v>
      </c>
      <c r="CC11" s="32">
        <v>7.03</v>
      </c>
      <c r="CD11" s="32"/>
      <c r="CE11" s="31">
        <v>43.22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1.2</v>
      </c>
      <c r="CQ11" s="31">
        <v>0.4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"13"</f>
        <v>13</v>
      </c>
      <c r="D12" s="30">
        <v>3.42</v>
      </c>
      <c r="E12" s="30">
        <v>3.42</v>
      </c>
      <c r="F12" s="30">
        <v>5.85</v>
      </c>
      <c r="G12" s="30">
        <v>0</v>
      </c>
      <c r="H12" s="30">
        <v>0</v>
      </c>
      <c r="I12" s="30">
        <v>67.105999999999995</v>
      </c>
      <c r="J12" s="30">
        <v>1.99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0.26</v>
      </c>
      <c r="T12" s="30">
        <v>0.56000000000000005</v>
      </c>
      <c r="U12" s="30">
        <v>143</v>
      </c>
      <c r="V12" s="30">
        <v>13</v>
      </c>
      <c r="W12" s="30">
        <v>130</v>
      </c>
      <c r="X12" s="30">
        <v>7.15</v>
      </c>
      <c r="Y12" s="30">
        <v>78</v>
      </c>
      <c r="Z12" s="30">
        <v>0.09</v>
      </c>
      <c r="AA12" s="30">
        <v>27.3</v>
      </c>
      <c r="AB12" s="30">
        <v>22.1</v>
      </c>
      <c r="AC12" s="30">
        <v>30.94</v>
      </c>
      <c r="AD12" s="30">
        <v>0.05</v>
      </c>
      <c r="AE12" s="30">
        <v>0</v>
      </c>
      <c r="AF12" s="30">
        <v>0.05</v>
      </c>
      <c r="AG12" s="30">
        <v>0.03</v>
      </c>
      <c r="AH12" s="30">
        <v>0.88</v>
      </c>
      <c r="AI12" s="30">
        <v>0.09</v>
      </c>
      <c r="AJ12" s="31">
        <v>0</v>
      </c>
      <c r="AK12" s="31">
        <v>204.1</v>
      </c>
      <c r="AL12" s="31">
        <v>152.1</v>
      </c>
      <c r="AM12" s="31">
        <v>299</v>
      </c>
      <c r="AN12" s="31">
        <v>205.4</v>
      </c>
      <c r="AO12" s="31">
        <v>72.8</v>
      </c>
      <c r="AP12" s="31">
        <v>123.5</v>
      </c>
      <c r="AQ12" s="31">
        <v>91</v>
      </c>
      <c r="AR12" s="31">
        <v>174.2</v>
      </c>
      <c r="AS12" s="31">
        <v>98.8</v>
      </c>
      <c r="AT12" s="31">
        <v>113.1</v>
      </c>
      <c r="AU12" s="31">
        <v>202.8</v>
      </c>
      <c r="AV12" s="31">
        <v>91</v>
      </c>
      <c r="AW12" s="31">
        <v>66.3</v>
      </c>
      <c r="AX12" s="31">
        <v>672.1</v>
      </c>
      <c r="AY12" s="31">
        <v>0</v>
      </c>
      <c r="AZ12" s="31">
        <v>354.9</v>
      </c>
      <c r="BA12" s="31">
        <v>167.7</v>
      </c>
      <c r="BB12" s="31">
        <v>180.7</v>
      </c>
      <c r="BC12" s="31">
        <v>27.95</v>
      </c>
      <c r="BD12" s="31">
        <v>0</v>
      </c>
      <c r="BE12" s="31">
        <v>0.01</v>
      </c>
      <c r="BF12" s="31">
        <v>0.05</v>
      </c>
      <c r="BG12" s="31">
        <v>0.14000000000000001</v>
      </c>
      <c r="BH12" s="31">
        <v>0.17</v>
      </c>
      <c r="BI12" s="31">
        <v>0.43</v>
      </c>
      <c r="BJ12" s="31">
        <v>0.05</v>
      </c>
      <c r="BK12" s="31">
        <v>0.91</v>
      </c>
      <c r="BL12" s="31">
        <v>0.01</v>
      </c>
      <c r="BM12" s="31">
        <v>0.2</v>
      </c>
      <c r="BN12" s="31">
        <v>0.01</v>
      </c>
      <c r="BO12" s="31">
        <v>0</v>
      </c>
      <c r="BP12" s="31">
        <v>0</v>
      </c>
      <c r="BQ12" s="31">
        <v>0.06</v>
      </c>
      <c r="BR12" s="31">
        <v>0.09</v>
      </c>
      <c r="BS12" s="31">
        <v>0.68</v>
      </c>
      <c r="BT12" s="31">
        <v>0</v>
      </c>
      <c r="BU12" s="31">
        <v>0</v>
      </c>
      <c r="BV12" s="31">
        <v>0.09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2.91</v>
      </c>
      <c r="CC12" s="32">
        <v>4.68</v>
      </c>
      <c r="CD12" s="32"/>
      <c r="CE12" s="31">
        <v>30.98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ht="31.5" x14ac:dyDescent="0.25">
      <c r="A13" s="28" t="str">
        <f>"28/10"</f>
        <v>28/10</v>
      </c>
      <c r="B13" s="29" t="s">
        <v>99</v>
      </c>
      <c r="C13" s="30" t="str">
        <f>"200"</f>
        <v>200</v>
      </c>
      <c r="D13" s="30">
        <v>0.48</v>
      </c>
      <c r="E13" s="30">
        <v>0</v>
      </c>
      <c r="F13" s="30">
        <v>0.1</v>
      </c>
      <c r="G13" s="30">
        <v>0.01</v>
      </c>
      <c r="H13" s="30">
        <v>14.08</v>
      </c>
      <c r="I13" s="30">
        <v>57.41802509090909</v>
      </c>
      <c r="J13" s="30">
        <v>0</v>
      </c>
      <c r="K13" s="30">
        <v>0</v>
      </c>
      <c r="L13" s="30">
        <v>0</v>
      </c>
      <c r="M13" s="30">
        <v>0</v>
      </c>
      <c r="N13" s="30">
        <v>13.72</v>
      </c>
      <c r="O13" s="30">
        <v>0.17</v>
      </c>
      <c r="P13" s="30">
        <v>0.19</v>
      </c>
      <c r="Q13" s="30">
        <v>0</v>
      </c>
      <c r="R13" s="30">
        <v>0</v>
      </c>
      <c r="S13" s="30">
        <v>0.45</v>
      </c>
      <c r="T13" s="30">
        <v>0.28999999999999998</v>
      </c>
      <c r="U13" s="30">
        <v>5.45</v>
      </c>
      <c r="V13" s="30">
        <v>108.15</v>
      </c>
      <c r="W13" s="30">
        <v>6.32</v>
      </c>
      <c r="X13" s="30">
        <v>3.45</v>
      </c>
      <c r="Y13" s="30">
        <v>5.92</v>
      </c>
      <c r="Z13" s="30">
        <v>1.25</v>
      </c>
      <c r="AA13" s="30">
        <v>0</v>
      </c>
      <c r="AB13" s="30">
        <v>0</v>
      </c>
      <c r="AC13" s="30">
        <v>0</v>
      </c>
      <c r="AD13" s="30">
        <v>0.09</v>
      </c>
      <c r="AE13" s="30">
        <v>0.01</v>
      </c>
      <c r="AF13" s="30">
        <v>0.01</v>
      </c>
      <c r="AG13" s="30">
        <v>0.08</v>
      </c>
      <c r="AH13" s="30">
        <v>0.18</v>
      </c>
      <c r="AI13" s="30">
        <v>0.73</v>
      </c>
      <c r="AJ13" s="31">
        <v>0.18</v>
      </c>
      <c r="AK13" s="31">
        <v>0</v>
      </c>
      <c r="AL13" s="31">
        <v>0</v>
      </c>
      <c r="AM13" s="31">
        <v>12.47</v>
      </c>
      <c r="AN13" s="31">
        <v>12.47</v>
      </c>
      <c r="AO13" s="31">
        <v>1.78</v>
      </c>
      <c r="AP13" s="31">
        <v>7.13</v>
      </c>
      <c r="AQ13" s="31">
        <v>1.78</v>
      </c>
      <c r="AR13" s="31">
        <v>6.24</v>
      </c>
      <c r="AS13" s="31">
        <v>11.58</v>
      </c>
      <c r="AT13" s="31">
        <v>7.13</v>
      </c>
      <c r="AU13" s="31">
        <v>51.67</v>
      </c>
      <c r="AV13" s="31">
        <v>4.45</v>
      </c>
      <c r="AW13" s="31">
        <v>9.8000000000000007</v>
      </c>
      <c r="AX13" s="31">
        <v>28.51</v>
      </c>
      <c r="AY13" s="31">
        <v>0</v>
      </c>
      <c r="AZ13" s="31">
        <v>8.91</v>
      </c>
      <c r="BA13" s="31">
        <v>10.69</v>
      </c>
      <c r="BB13" s="31">
        <v>4.45</v>
      </c>
      <c r="BC13" s="31">
        <v>3.56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180.11</v>
      </c>
      <c r="CC13" s="32">
        <v>3.14</v>
      </c>
      <c r="CD13" s="32"/>
      <c r="CE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5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"30"</f>
        <v>30</v>
      </c>
      <c r="D14" s="30">
        <v>2.64</v>
      </c>
      <c r="E14" s="30">
        <v>0</v>
      </c>
      <c r="F14" s="30">
        <v>1.1100000000000001</v>
      </c>
      <c r="G14" s="30">
        <v>0</v>
      </c>
      <c r="H14" s="30">
        <v>18.14</v>
      </c>
      <c r="I14" s="30">
        <v>89.50454545454528</v>
      </c>
      <c r="J14" s="30">
        <v>0</v>
      </c>
      <c r="K14" s="30">
        <v>0</v>
      </c>
      <c r="L14" s="30">
        <v>0</v>
      </c>
      <c r="M14" s="30">
        <v>0</v>
      </c>
      <c r="N14" s="30">
        <v>18.14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0.25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9.93</v>
      </c>
      <c r="CC14" s="32">
        <v>1.59</v>
      </c>
      <c r="CD14" s="32"/>
      <c r="CE14" s="31">
        <v>0.04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31" customFormat="1" ht="47.25" x14ac:dyDescent="0.25">
      <c r="A15" s="28" t="str">
        <f>"-"</f>
        <v>-</v>
      </c>
      <c r="B15" s="29" t="s">
        <v>101</v>
      </c>
      <c r="C15" s="30" t="str">
        <f>"7"</f>
        <v>7</v>
      </c>
      <c r="D15" s="30">
        <v>0.04</v>
      </c>
      <c r="E15" s="30">
        <v>0.04</v>
      </c>
      <c r="F15" s="30">
        <v>5.78</v>
      </c>
      <c r="G15" s="30">
        <v>0</v>
      </c>
      <c r="H15" s="30">
        <v>0.06</v>
      </c>
      <c r="I15" s="30">
        <v>52.327800000000003</v>
      </c>
      <c r="J15" s="30">
        <v>3.75</v>
      </c>
      <c r="K15" s="30">
        <v>0.18</v>
      </c>
      <c r="L15" s="30">
        <v>0</v>
      </c>
      <c r="M15" s="30">
        <v>0</v>
      </c>
      <c r="N15" s="30">
        <v>0.06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0.01</v>
      </c>
      <c r="U15" s="30">
        <v>0.49</v>
      </c>
      <c r="V15" s="30">
        <v>1.05</v>
      </c>
      <c r="W15" s="30">
        <v>0.84</v>
      </c>
      <c r="X15" s="30">
        <v>0</v>
      </c>
      <c r="Y15" s="30">
        <v>1.33</v>
      </c>
      <c r="Z15" s="30">
        <v>0.01</v>
      </c>
      <c r="AA15" s="30">
        <v>41.3</v>
      </c>
      <c r="AB15" s="30">
        <v>26.6</v>
      </c>
      <c r="AC15" s="30">
        <v>45.71</v>
      </c>
      <c r="AD15" s="30">
        <v>7.0000000000000007E-2</v>
      </c>
      <c r="AE15" s="30">
        <v>0</v>
      </c>
      <c r="AF15" s="30">
        <v>0.01</v>
      </c>
      <c r="AG15" s="30">
        <v>0</v>
      </c>
      <c r="AH15" s="30">
        <v>0.01</v>
      </c>
      <c r="AI15" s="30">
        <v>0</v>
      </c>
      <c r="AJ15" s="31">
        <v>0</v>
      </c>
      <c r="AK15" s="31">
        <v>1.82</v>
      </c>
      <c r="AL15" s="31">
        <v>1.75</v>
      </c>
      <c r="AM15" s="31">
        <v>3.29</v>
      </c>
      <c r="AN15" s="31">
        <v>1.96</v>
      </c>
      <c r="AO15" s="31">
        <v>0.77</v>
      </c>
      <c r="AP15" s="31">
        <v>2.1</v>
      </c>
      <c r="AQ15" s="31">
        <v>1.89</v>
      </c>
      <c r="AR15" s="31">
        <v>1.82</v>
      </c>
      <c r="AS15" s="31">
        <v>1.54</v>
      </c>
      <c r="AT15" s="31">
        <v>1.1200000000000001</v>
      </c>
      <c r="AU15" s="31">
        <v>2.52</v>
      </c>
      <c r="AV15" s="31">
        <v>1.54</v>
      </c>
      <c r="AW15" s="31">
        <v>1.05</v>
      </c>
      <c r="AX15" s="31">
        <v>6.23</v>
      </c>
      <c r="AY15" s="31">
        <v>0</v>
      </c>
      <c r="AZ15" s="31">
        <v>2.1</v>
      </c>
      <c r="BA15" s="31">
        <v>2.38</v>
      </c>
      <c r="BB15" s="31">
        <v>1.82</v>
      </c>
      <c r="BC15" s="31">
        <v>0.42</v>
      </c>
      <c r="BD15" s="31">
        <v>0.26</v>
      </c>
      <c r="BE15" s="31">
        <v>0.06</v>
      </c>
      <c r="BF15" s="31">
        <v>0.05</v>
      </c>
      <c r="BG15" s="31">
        <v>0.13</v>
      </c>
      <c r="BH15" s="31">
        <v>0.17</v>
      </c>
      <c r="BI15" s="31">
        <v>0.55000000000000004</v>
      </c>
      <c r="BJ15" s="31">
        <v>0</v>
      </c>
      <c r="BK15" s="31">
        <v>1.72</v>
      </c>
      <c r="BL15" s="31">
        <v>0</v>
      </c>
      <c r="BM15" s="31">
        <v>0.53</v>
      </c>
      <c r="BN15" s="31">
        <v>0</v>
      </c>
      <c r="BO15" s="31">
        <v>0</v>
      </c>
      <c r="BP15" s="31">
        <v>0</v>
      </c>
      <c r="BQ15" s="31">
        <v>0.06</v>
      </c>
      <c r="BR15" s="31">
        <v>0.2</v>
      </c>
      <c r="BS15" s="31">
        <v>1.59</v>
      </c>
      <c r="BT15" s="31">
        <v>0</v>
      </c>
      <c r="BU15" s="31">
        <v>0</v>
      </c>
      <c r="BV15" s="31">
        <v>0.06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1.1200000000000001</v>
      </c>
      <c r="CC15" s="32">
        <v>2.17</v>
      </c>
      <c r="CD15" s="32"/>
      <c r="CE15" s="31">
        <v>45.73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</row>
    <row r="16" spans="1:95" s="17" customFormat="1" ht="31.5" x14ac:dyDescent="0.25">
      <c r="A16" s="24" t="str">
        <f>"-"</f>
        <v>-</v>
      </c>
      <c r="B16" s="25" t="s">
        <v>102</v>
      </c>
      <c r="C16" s="26" t="str">
        <f>"45"</f>
        <v>45</v>
      </c>
      <c r="D16" s="26">
        <v>3.01</v>
      </c>
      <c r="E16" s="26">
        <v>0</v>
      </c>
      <c r="F16" s="26">
        <v>0.54</v>
      </c>
      <c r="G16" s="26">
        <v>0</v>
      </c>
      <c r="H16" s="26">
        <v>19.14</v>
      </c>
      <c r="I16" s="26">
        <v>89.64066852367695</v>
      </c>
      <c r="J16" s="26">
        <v>0</v>
      </c>
      <c r="K16" s="26">
        <v>0</v>
      </c>
      <c r="L16" s="26">
        <v>0</v>
      </c>
      <c r="M16" s="26">
        <v>0</v>
      </c>
      <c r="N16" s="26">
        <v>19.14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19.09</v>
      </c>
      <c r="CC16" s="27">
        <v>2.09</v>
      </c>
      <c r="CD16" s="27"/>
      <c r="CE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</row>
    <row r="17" spans="1:95" s="36" customFormat="1" ht="31.5" x14ac:dyDescent="0.25">
      <c r="A17" s="33"/>
      <c r="B17" s="34" t="s">
        <v>103</v>
      </c>
      <c r="C17" s="35"/>
      <c r="D17" s="35">
        <v>14.89</v>
      </c>
      <c r="E17" s="35">
        <v>7.47</v>
      </c>
      <c r="F17" s="35">
        <v>19.57</v>
      </c>
      <c r="G17" s="35">
        <v>0.16</v>
      </c>
      <c r="H17" s="35">
        <v>67.459999999999994</v>
      </c>
      <c r="I17" s="35">
        <v>495.87</v>
      </c>
      <c r="J17" s="35">
        <v>9.65</v>
      </c>
      <c r="K17" s="35">
        <v>0.23</v>
      </c>
      <c r="L17" s="35">
        <v>0</v>
      </c>
      <c r="M17" s="35">
        <v>0</v>
      </c>
      <c r="N17" s="35">
        <v>58.96</v>
      </c>
      <c r="O17" s="35">
        <v>7.89</v>
      </c>
      <c r="P17" s="35">
        <v>0.62</v>
      </c>
      <c r="Q17" s="35">
        <v>0</v>
      </c>
      <c r="R17" s="35">
        <v>0</v>
      </c>
      <c r="S17" s="35">
        <v>0.86</v>
      </c>
      <c r="T17" s="35">
        <v>2.31</v>
      </c>
      <c r="U17" s="35">
        <v>372.45</v>
      </c>
      <c r="V17" s="35">
        <v>340.73</v>
      </c>
      <c r="W17" s="35">
        <v>304.99</v>
      </c>
      <c r="X17" s="35">
        <v>31.24</v>
      </c>
      <c r="Y17" s="35">
        <v>213.46</v>
      </c>
      <c r="Z17" s="35">
        <v>1.7</v>
      </c>
      <c r="AA17" s="35">
        <v>108.57</v>
      </c>
      <c r="AB17" s="35">
        <v>68.459999999999994</v>
      </c>
      <c r="AC17" s="35">
        <v>120.69</v>
      </c>
      <c r="AD17" s="35">
        <v>0.41</v>
      </c>
      <c r="AE17" s="35">
        <v>0.08</v>
      </c>
      <c r="AF17" s="35">
        <v>0.26</v>
      </c>
      <c r="AG17" s="35">
        <v>0.35</v>
      </c>
      <c r="AH17" s="35">
        <v>2.56</v>
      </c>
      <c r="AI17" s="35">
        <v>1.55</v>
      </c>
      <c r="AJ17" s="36">
        <v>0.18</v>
      </c>
      <c r="AK17" s="36">
        <v>431.39</v>
      </c>
      <c r="AL17" s="36">
        <v>376.54</v>
      </c>
      <c r="AM17" s="36">
        <v>792.44</v>
      </c>
      <c r="AN17" s="36">
        <v>556.52</v>
      </c>
      <c r="AO17" s="36">
        <v>195.92</v>
      </c>
      <c r="AP17" s="36">
        <v>349.66</v>
      </c>
      <c r="AQ17" s="36">
        <v>166.42</v>
      </c>
      <c r="AR17" s="36">
        <v>443.77</v>
      </c>
      <c r="AS17" s="36">
        <v>151.63</v>
      </c>
      <c r="AT17" s="36">
        <v>169.17</v>
      </c>
      <c r="AU17" s="36">
        <v>298.14999999999998</v>
      </c>
      <c r="AV17" s="36">
        <v>121.18</v>
      </c>
      <c r="AW17" s="36">
        <v>119.07</v>
      </c>
      <c r="AX17" s="36">
        <v>1074.79</v>
      </c>
      <c r="AY17" s="36">
        <v>0</v>
      </c>
      <c r="AZ17" s="36">
        <v>481.86</v>
      </c>
      <c r="BA17" s="36">
        <v>240.94</v>
      </c>
      <c r="BB17" s="36">
        <v>471.18</v>
      </c>
      <c r="BC17" s="36">
        <v>91.69</v>
      </c>
      <c r="BD17" s="36">
        <v>0.34</v>
      </c>
      <c r="BE17" s="36">
        <v>0.09</v>
      </c>
      <c r="BF17" s="36">
        <v>0.12</v>
      </c>
      <c r="BG17" s="36">
        <v>0.31</v>
      </c>
      <c r="BH17" s="36">
        <v>0.38</v>
      </c>
      <c r="BI17" s="36">
        <v>1.1399999999999999</v>
      </c>
      <c r="BJ17" s="36">
        <v>0.05</v>
      </c>
      <c r="BK17" s="36">
        <v>3.13</v>
      </c>
      <c r="BL17" s="36">
        <v>0.01</v>
      </c>
      <c r="BM17" s="36">
        <v>0.88</v>
      </c>
      <c r="BN17" s="36">
        <v>0.01</v>
      </c>
      <c r="BO17" s="36">
        <v>0</v>
      </c>
      <c r="BP17" s="36">
        <v>0</v>
      </c>
      <c r="BQ17" s="36">
        <v>0.14000000000000001</v>
      </c>
      <c r="BR17" s="36">
        <v>0.35</v>
      </c>
      <c r="BS17" s="36">
        <v>2.71</v>
      </c>
      <c r="BT17" s="36">
        <v>0</v>
      </c>
      <c r="BU17" s="36">
        <v>0</v>
      </c>
      <c r="BV17" s="36">
        <v>0.21</v>
      </c>
      <c r="BW17" s="36">
        <v>0.01</v>
      </c>
      <c r="BX17" s="36">
        <v>0</v>
      </c>
      <c r="BY17" s="36">
        <v>0</v>
      </c>
      <c r="BZ17" s="36">
        <v>0</v>
      </c>
      <c r="CA17" s="36">
        <v>0</v>
      </c>
      <c r="CB17" s="36">
        <v>379.54</v>
      </c>
      <c r="CC17" s="15">
        <f>SUM($CC$10:$CC$16)</f>
        <v>20.7</v>
      </c>
      <c r="CD17" s="15">
        <f>$I$17/$I$36*100</f>
        <v>28.134468085106384</v>
      </c>
      <c r="CE17" s="36">
        <v>119.98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6.2</v>
      </c>
      <c r="CQ17" s="36">
        <v>0.4</v>
      </c>
    </row>
    <row r="18" spans="1:95" x14ac:dyDescent="0.25">
      <c r="B18" s="23" t="s">
        <v>104</v>
      </c>
    </row>
    <row r="19" spans="1:95" s="17" customFormat="1" x14ac:dyDescent="0.25">
      <c r="A19" s="24" t="str">
        <f>"-"</f>
        <v>-</v>
      </c>
      <c r="B19" s="25" t="s">
        <v>105</v>
      </c>
      <c r="C19" s="26" t="str">
        <f>"200"</f>
        <v>200</v>
      </c>
      <c r="D19" s="26">
        <v>0.8</v>
      </c>
      <c r="E19" s="26">
        <v>0</v>
      </c>
      <c r="F19" s="26">
        <v>0.8</v>
      </c>
      <c r="G19" s="26">
        <v>0.8</v>
      </c>
      <c r="H19" s="26">
        <v>23.2</v>
      </c>
      <c r="I19" s="26">
        <v>97.36</v>
      </c>
      <c r="J19" s="26">
        <v>0.2</v>
      </c>
      <c r="K19" s="26">
        <v>0</v>
      </c>
      <c r="L19" s="26">
        <v>0</v>
      </c>
      <c r="M19" s="26">
        <v>0</v>
      </c>
      <c r="N19" s="26">
        <v>18</v>
      </c>
      <c r="O19" s="26">
        <v>1.6</v>
      </c>
      <c r="P19" s="26">
        <v>3.6</v>
      </c>
      <c r="Q19" s="26">
        <v>0</v>
      </c>
      <c r="R19" s="26">
        <v>0</v>
      </c>
      <c r="S19" s="26">
        <v>1.6</v>
      </c>
      <c r="T19" s="26">
        <v>1</v>
      </c>
      <c r="U19" s="26">
        <v>52</v>
      </c>
      <c r="V19" s="26">
        <v>556</v>
      </c>
      <c r="W19" s="26">
        <v>32</v>
      </c>
      <c r="X19" s="26">
        <v>18</v>
      </c>
      <c r="Y19" s="26">
        <v>22</v>
      </c>
      <c r="Z19" s="26">
        <v>4.4000000000000004</v>
      </c>
      <c r="AA19" s="26">
        <v>0</v>
      </c>
      <c r="AB19" s="26">
        <v>60</v>
      </c>
      <c r="AC19" s="26">
        <v>10</v>
      </c>
      <c r="AD19" s="26">
        <v>0.4</v>
      </c>
      <c r="AE19" s="26">
        <v>0.06</v>
      </c>
      <c r="AF19" s="26">
        <v>0.04</v>
      </c>
      <c r="AG19" s="26">
        <v>0.6</v>
      </c>
      <c r="AH19" s="26">
        <v>0.8</v>
      </c>
      <c r="AI19" s="26">
        <v>20</v>
      </c>
      <c r="AJ19" s="17">
        <v>0</v>
      </c>
      <c r="AK19" s="17">
        <v>0</v>
      </c>
      <c r="AL19" s="17">
        <v>0</v>
      </c>
      <c r="AM19" s="17">
        <v>38</v>
      </c>
      <c r="AN19" s="17">
        <v>36</v>
      </c>
      <c r="AO19" s="17">
        <v>6</v>
      </c>
      <c r="AP19" s="17">
        <v>22</v>
      </c>
      <c r="AQ19" s="17">
        <v>6</v>
      </c>
      <c r="AR19" s="17">
        <v>18</v>
      </c>
      <c r="AS19" s="17">
        <v>34</v>
      </c>
      <c r="AT19" s="17">
        <v>20</v>
      </c>
      <c r="AU19" s="17">
        <v>156</v>
      </c>
      <c r="AV19" s="17">
        <v>14</v>
      </c>
      <c r="AW19" s="17">
        <v>28</v>
      </c>
      <c r="AX19" s="17">
        <v>84</v>
      </c>
      <c r="AY19" s="17">
        <v>0</v>
      </c>
      <c r="AZ19" s="17">
        <v>26</v>
      </c>
      <c r="BA19" s="17">
        <v>32</v>
      </c>
      <c r="BB19" s="17">
        <v>12</v>
      </c>
      <c r="BC19" s="17">
        <v>10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172.6</v>
      </c>
      <c r="CC19" s="27">
        <v>14.57</v>
      </c>
      <c r="CD19" s="27"/>
      <c r="CE19" s="17">
        <v>10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</row>
    <row r="20" spans="1:95" s="36" customFormat="1" x14ac:dyDescent="0.25">
      <c r="A20" s="33"/>
      <c r="B20" s="34" t="s">
        <v>106</v>
      </c>
      <c r="C20" s="35"/>
      <c r="D20" s="35">
        <v>0.8</v>
      </c>
      <c r="E20" s="35">
        <v>0</v>
      </c>
      <c r="F20" s="35">
        <v>0.8</v>
      </c>
      <c r="G20" s="35">
        <v>0.8</v>
      </c>
      <c r="H20" s="35">
        <v>23.2</v>
      </c>
      <c r="I20" s="35">
        <v>97.36</v>
      </c>
      <c r="J20" s="35">
        <v>0.2</v>
      </c>
      <c r="K20" s="35">
        <v>0</v>
      </c>
      <c r="L20" s="35">
        <v>0</v>
      </c>
      <c r="M20" s="35">
        <v>0</v>
      </c>
      <c r="N20" s="35">
        <v>18</v>
      </c>
      <c r="O20" s="35">
        <v>1.6</v>
      </c>
      <c r="P20" s="35">
        <v>3.6</v>
      </c>
      <c r="Q20" s="35">
        <v>0</v>
      </c>
      <c r="R20" s="35">
        <v>0</v>
      </c>
      <c r="S20" s="35">
        <v>1.6</v>
      </c>
      <c r="T20" s="35">
        <v>1</v>
      </c>
      <c r="U20" s="35">
        <v>52</v>
      </c>
      <c r="V20" s="35">
        <v>556</v>
      </c>
      <c r="W20" s="35">
        <v>32</v>
      </c>
      <c r="X20" s="35">
        <v>18</v>
      </c>
      <c r="Y20" s="35">
        <v>22</v>
      </c>
      <c r="Z20" s="35">
        <v>4.4000000000000004</v>
      </c>
      <c r="AA20" s="35">
        <v>0</v>
      </c>
      <c r="AB20" s="35">
        <v>60</v>
      </c>
      <c r="AC20" s="35">
        <v>10</v>
      </c>
      <c r="AD20" s="35">
        <v>0.4</v>
      </c>
      <c r="AE20" s="35">
        <v>0.06</v>
      </c>
      <c r="AF20" s="35">
        <v>0.04</v>
      </c>
      <c r="AG20" s="35">
        <v>0.6</v>
      </c>
      <c r="AH20" s="35">
        <v>0.8</v>
      </c>
      <c r="AI20" s="35">
        <v>20</v>
      </c>
      <c r="AJ20" s="36">
        <v>0</v>
      </c>
      <c r="AK20" s="36">
        <v>0</v>
      </c>
      <c r="AL20" s="36">
        <v>0</v>
      </c>
      <c r="AM20" s="36">
        <v>38</v>
      </c>
      <c r="AN20" s="36">
        <v>36</v>
      </c>
      <c r="AO20" s="36">
        <v>6</v>
      </c>
      <c r="AP20" s="36">
        <v>22</v>
      </c>
      <c r="AQ20" s="36">
        <v>6</v>
      </c>
      <c r="AR20" s="36">
        <v>18</v>
      </c>
      <c r="AS20" s="36">
        <v>34</v>
      </c>
      <c r="AT20" s="36">
        <v>20</v>
      </c>
      <c r="AU20" s="36">
        <v>156</v>
      </c>
      <c r="AV20" s="36">
        <v>14</v>
      </c>
      <c r="AW20" s="36">
        <v>28</v>
      </c>
      <c r="AX20" s="36">
        <v>84</v>
      </c>
      <c r="AY20" s="36">
        <v>0</v>
      </c>
      <c r="AZ20" s="36">
        <v>26</v>
      </c>
      <c r="BA20" s="36">
        <v>32</v>
      </c>
      <c r="BB20" s="36">
        <v>12</v>
      </c>
      <c r="BC20" s="36">
        <v>10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172.6</v>
      </c>
      <c r="CC20" s="15">
        <f>SUM($CC$18:$CC$19)</f>
        <v>14.57</v>
      </c>
      <c r="CD20" s="15">
        <f>$I$20/$I$36*100</f>
        <v>5.5239716312056739</v>
      </c>
      <c r="CE20" s="36">
        <v>10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</row>
    <row r="21" spans="1:95" x14ac:dyDescent="0.25">
      <c r="B21" s="23" t="s">
        <v>107</v>
      </c>
    </row>
    <row r="22" spans="1:95" s="31" customFormat="1" ht="110.25" x14ac:dyDescent="0.25">
      <c r="A22" s="28" t="str">
        <f>"41/1"</f>
        <v>41/1</v>
      </c>
      <c r="B22" s="29" t="s">
        <v>108</v>
      </c>
      <c r="C22" s="30" t="str">
        <f>"80"</f>
        <v>80</v>
      </c>
      <c r="D22" s="30">
        <v>1.1200000000000001</v>
      </c>
      <c r="E22" s="30">
        <v>0</v>
      </c>
      <c r="F22" s="30">
        <v>4.9000000000000004</v>
      </c>
      <c r="G22" s="30">
        <v>4.9000000000000004</v>
      </c>
      <c r="H22" s="30">
        <v>8.2799999999999994</v>
      </c>
      <c r="I22" s="30">
        <v>80.733588640989694</v>
      </c>
      <c r="J22" s="30">
        <v>0.64</v>
      </c>
      <c r="K22" s="30">
        <v>3.12</v>
      </c>
      <c r="L22" s="30">
        <v>0.64</v>
      </c>
      <c r="M22" s="30">
        <v>0</v>
      </c>
      <c r="N22" s="30">
        <v>1.57</v>
      </c>
      <c r="O22" s="30">
        <v>5.71</v>
      </c>
      <c r="P22" s="30">
        <v>1</v>
      </c>
      <c r="Q22" s="30">
        <v>0</v>
      </c>
      <c r="R22" s="30">
        <v>0</v>
      </c>
      <c r="S22" s="30">
        <v>0.27</v>
      </c>
      <c r="T22" s="30">
        <v>1.86</v>
      </c>
      <c r="U22" s="30">
        <v>395.01</v>
      </c>
      <c r="V22" s="30">
        <v>240.27</v>
      </c>
      <c r="W22" s="30">
        <v>13.49</v>
      </c>
      <c r="X22" s="30">
        <v>13.36</v>
      </c>
      <c r="Y22" s="30">
        <v>33.369999999999997</v>
      </c>
      <c r="Z22" s="30">
        <v>0.56999999999999995</v>
      </c>
      <c r="AA22" s="30">
        <v>0</v>
      </c>
      <c r="AB22" s="30">
        <v>14.13</v>
      </c>
      <c r="AC22" s="30">
        <v>2.4700000000000002</v>
      </c>
      <c r="AD22" s="30">
        <v>2.2000000000000002</v>
      </c>
      <c r="AE22" s="30">
        <v>0.04</v>
      </c>
      <c r="AF22" s="30">
        <v>0.03</v>
      </c>
      <c r="AG22" s="30">
        <v>0.45</v>
      </c>
      <c r="AH22" s="30">
        <v>0.87</v>
      </c>
      <c r="AI22" s="30">
        <v>3.79</v>
      </c>
      <c r="AJ22" s="31">
        <v>0</v>
      </c>
      <c r="AK22" s="31">
        <v>0</v>
      </c>
      <c r="AL22" s="31">
        <v>0</v>
      </c>
      <c r="AM22" s="31">
        <v>19.96</v>
      </c>
      <c r="AN22" s="31">
        <v>23.96</v>
      </c>
      <c r="AO22" s="31">
        <v>3.99</v>
      </c>
      <c r="AP22" s="31">
        <v>15.97</v>
      </c>
      <c r="AQ22" s="31">
        <v>7.99</v>
      </c>
      <c r="AR22" s="31">
        <v>16.37</v>
      </c>
      <c r="AS22" s="31">
        <v>23.16</v>
      </c>
      <c r="AT22" s="31">
        <v>63.89</v>
      </c>
      <c r="AU22" s="31">
        <v>27.95</v>
      </c>
      <c r="AV22" s="31">
        <v>5.61</v>
      </c>
      <c r="AW22" s="31">
        <v>16.37</v>
      </c>
      <c r="AX22" s="31">
        <v>87.84</v>
      </c>
      <c r="AY22" s="31">
        <v>0</v>
      </c>
      <c r="AZ22" s="31">
        <v>11.98</v>
      </c>
      <c r="BA22" s="31">
        <v>10.78</v>
      </c>
      <c r="BB22" s="31">
        <v>11.98</v>
      </c>
      <c r="BC22" s="31">
        <v>5.19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0.32</v>
      </c>
      <c r="BL22" s="31">
        <v>0</v>
      </c>
      <c r="BM22" s="31">
        <v>0.2</v>
      </c>
      <c r="BN22" s="31">
        <v>0.01</v>
      </c>
      <c r="BO22" s="31">
        <v>0.03</v>
      </c>
      <c r="BP22" s="31">
        <v>0</v>
      </c>
      <c r="BQ22" s="31">
        <v>0</v>
      </c>
      <c r="BR22" s="31">
        <v>0</v>
      </c>
      <c r="BS22" s="31">
        <v>1.18</v>
      </c>
      <c r="BT22" s="31">
        <v>0</v>
      </c>
      <c r="BU22" s="31">
        <v>0</v>
      </c>
      <c r="BV22" s="31">
        <v>2.81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63.82</v>
      </c>
      <c r="CC22" s="32">
        <v>7.28</v>
      </c>
      <c r="CD22" s="32"/>
      <c r="CE22" s="31">
        <v>2.35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0.4</v>
      </c>
    </row>
    <row r="23" spans="1:95" s="31" customFormat="1" ht="31.5" x14ac:dyDescent="0.25">
      <c r="A23" s="28" t="str">
        <f>"14/2"</f>
        <v>14/2</v>
      </c>
      <c r="B23" s="29" t="s">
        <v>109</v>
      </c>
      <c r="C23" s="30" t="str">
        <f>"180"</f>
        <v>180</v>
      </c>
      <c r="D23" s="30">
        <v>2.15</v>
      </c>
      <c r="E23" s="30">
        <v>0</v>
      </c>
      <c r="F23" s="30">
        <v>3.63</v>
      </c>
      <c r="G23" s="30">
        <v>4.13</v>
      </c>
      <c r="H23" s="30">
        <v>15.58</v>
      </c>
      <c r="I23" s="30">
        <v>102.39800219999999</v>
      </c>
      <c r="J23" s="30">
        <v>0.53</v>
      </c>
      <c r="K23" s="30">
        <v>2.34</v>
      </c>
      <c r="L23" s="30">
        <v>0</v>
      </c>
      <c r="M23" s="30">
        <v>0</v>
      </c>
      <c r="N23" s="30">
        <v>1.62</v>
      </c>
      <c r="O23" s="30">
        <v>12.68</v>
      </c>
      <c r="P23" s="30">
        <v>1.29</v>
      </c>
      <c r="Q23" s="30">
        <v>0</v>
      </c>
      <c r="R23" s="30">
        <v>0</v>
      </c>
      <c r="S23" s="30">
        <v>0.14000000000000001</v>
      </c>
      <c r="T23" s="30">
        <v>1.54</v>
      </c>
      <c r="U23" s="30">
        <v>284.04000000000002</v>
      </c>
      <c r="V23" s="30">
        <v>307.67</v>
      </c>
      <c r="W23" s="30">
        <v>12.41</v>
      </c>
      <c r="X23" s="30">
        <v>20.48</v>
      </c>
      <c r="Y23" s="30">
        <v>52.19</v>
      </c>
      <c r="Z23" s="30">
        <v>0.73</v>
      </c>
      <c r="AA23" s="30">
        <v>0</v>
      </c>
      <c r="AB23" s="30">
        <v>701.28</v>
      </c>
      <c r="AC23" s="30">
        <v>145.88999999999999</v>
      </c>
      <c r="AD23" s="30">
        <v>1.7</v>
      </c>
      <c r="AE23" s="30">
        <v>0.08</v>
      </c>
      <c r="AF23" s="30">
        <v>0.04</v>
      </c>
      <c r="AG23" s="30">
        <v>0.74</v>
      </c>
      <c r="AH23" s="30">
        <v>1.49</v>
      </c>
      <c r="AI23" s="30">
        <v>4.68</v>
      </c>
      <c r="AJ23" s="31">
        <v>0</v>
      </c>
      <c r="AK23" s="31">
        <v>39.76</v>
      </c>
      <c r="AL23" s="31">
        <v>36.380000000000003</v>
      </c>
      <c r="AM23" s="31">
        <v>158.13999999999999</v>
      </c>
      <c r="AN23" s="31">
        <v>57.4</v>
      </c>
      <c r="AO23" s="31">
        <v>30.73</v>
      </c>
      <c r="AP23" s="31">
        <v>56.31</v>
      </c>
      <c r="AQ23" s="31">
        <v>25.92</v>
      </c>
      <c r="AR23" s="31">
        <v>71.98</v>
      </c>
      <c r="AS23" s="31">
        <v>123.64</v>
      </c>
      <c r="AT23" s="31">
        <v>119.95</v>
      </c>
      <c r="AU23" s="31">
        <v>99.66</v>
      </c>
      <c r="AV23" s="31">
        <v>30.06</v>
      </c>
      <c r="AW23" s="31">
        <v>48.16</v>
      </c>
      <c r="AX23" s="31">
        <v>315.39999999999998</v>
      </c>
      <c r="AY23" s="31">
        <v>0</v>
      </c>
      <c r="AZ23" s="31">
        <v>85.79</v>
      </c>
      <c r="BA23" s="31">
        <v>75.16</v>
      </c>
      <c r="BB23" s="31">
        <v>51.13</v>
      </c>
      <c r="BC23" s="31">
        <v>22.64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0.25</v>
      </c>
      <c r="BL23" s="31">
        <v>0</v>
      </c>
      <c r="BM23" s="31">
        <v>0.14000000000000001</v>
      </c>
      <c r="BN23" s="31">
        <v>0.01</v>
      </c>
      <c r="BO23" s="31">
        <v>0.02</v>
      </c>
      <c r="BP23" s="31">
        <v>0</v>
      </c>
      <c r="BQ23" s="31">
        <v>0</v>
      </c>
      <c r="BR23" s="31">
        <v>0</v>
      </c>
      <c r="BS23" s="31">
        <v>0.87</v>
      </c>
      <c r="BT23" s="31">
        <v>0</v>
      </c>
      <c r="BU23" s="31">
        <v>0</v>
      </c>
      <c r="BV23" s="31">
        <v>2.34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180.69</v>
      </c>
      <c r="CC23" s="32">
        <v>4.74</v>
      </c>
      <c r="CD23" s="32"/>
      <c r="CE23" s="31">
        <v>116.88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0.72</v>
      </c>
    </row>
    <row r="24" spans="1:95" s="31" customFormat="1" ht="31.5" x14ac:dyDescent="0.25">
      <c r="A24" s="28" t="str">
        <f>"9/8"</f>
        <v>9/8</v>
      </c>
      <c r="B24" s="29" t="s">
        <v>110</v>
      </c>
      <c r="C24" s="30" t="str">
        <f>"100"</f>
        <v>100</v>
      </c>
      <c r="D24" s="30">
        <v>12.75</v>
      </c>
      <c r="E24" s="30">
        <v>12.51</v>
      </c>
      <c r="F24" s="30">
        <v>14.96</v>
      </c>
      <c r="G24" s="30">
        <v>6.36</v>
      </c>
      <c r="H24" s="30">
        <v>2.9</v>
      </c>
      <c r="I24" s="30">
        <v>197.7461508857387</v>
      </c>
      <c r="J24" s="30">
        <v>6.98</v>
      </c>
      <c r="K24" s="30">
        <v>4.41</v>
      </c>
      <c r="L24" s="30">
        <v>0</v>
      </c>
      <c r="M24" s="30">
        <v>0</v>
      </c>
      <c r="N24" s="30">
        <v>1.01</v>
      </c>
      <c r="O24" s="30">
        <v>1.8</v>
      </c>
      <c r="P24" s="30">
        <v>0.09</v>
      </c>
      <c r="Q24" s="30">
        <v>0</v>
      </c>
      <c r="R24" s="30">
        <v>0</v>
      </c>
      <c r="S24" s="30">
        <v>0.25</v>
      </c>
      <c r="T24" s="30">
        <v>1.73</v>
      </c>
      <c r="U24" s="30">
        <v>293.42</v>
      </c>
      <c r="V24" s="30">
        <v>213.63</v>
      </c>
      <c r="W24" s="30">
        <v>30.72</v>
      </c>
      <c r="X24" s="30">
        <v>14.36</v>
      </c>
      <c r="Y24" s="30">
        <v>224.75</v>
      </c>
      <c r="Z24" s="30">
        <v>4.63</v>
      </c>
      <c r="AA24" s="30">
        <v>4859.22</v>
      </c>
      <c r="AB24" s="30">
        <v>609.97</v>
      </c>
      <c r="AC24" s="30">
        <v>5855.73</v>
      </c>
      <c r="AD24" s="30">
        <v>3.75</v>
      </c>
      <c r="AE24" s="30">
        <v>0.15</v>
      </c>
      <c r="AF24" s="30">
        <v>1.24</v>
      </c>
      <c r="AG24" s="30">
        <v>5.34</v>
      </c>
      <c r="AH24" s="30">
        <v>9.27</v>
      </c>
      <c r="AI24" s="30">
        <v>6.86</v>
      </c>
      <c r="AJ24" s="31">
        <v>0</v>
      </c>
      <c r="AK24" s="31">
        <v>0.72</v>
      </c>
      <c r="AL24" s="31">
        <v>0.69</v>
      </c>
      <c r="AM24" s="31">
        <v>52.68</v>
      </c>
      <c r="AN24" s="31">
        <v>34.36</v>
      </c>
      <c r="AO24" s="31">
        <v>5.95</v>
      </c>
      <c r="AP24" s="31">
        <v>25.23</v>
      </c>
      <c r="AQ24" s="31">
        <v>11.09</v>
      </c>
      <c r="AR24" s="31">
        <v>30.04</v>
      </c>
      <c r="AS24" s="31">
        <v>9.2100000000000009</v>
      </c>
      <c r="AT24" s="31">
        <v>49.53</v>
      </c>
      <c r="AU24" s="31">
        <v>9.85</v>
      </c>
      <c r="AV24" s="31">
        <v>18.52</v>
      </c>
      <c r="AW24" s="31">
        <v>9.5299999999999994</v>
      </c>
      <c r="AX24" s="31">
        <v>82.69</v>
      </c>
      <c r="AY24" s="31">
        <v>0</v>
      </c>
      <c r="AZ24" s="31">
        <v>26.1</v>
      </c>
      <c r="BA24" s="31">
        <v>13.97</v>
      </c>
      <c r="BB24" s="31">
        <v>24.08</v>
      </c>
      <c r="BC24" s="31">
        <v>13.66</v>
      </c>
      <c r="BD24" s="31">
        <v>0.1</v>
      </c>
      <c r="BE24" s="31">
        <v>0.02</v>
      </c>
      <c r="BF24" s="31">
        <v>0.02</v>
      </c>
      <c r="BG24" s="31">
        <v>0.05</v>
      </c>
      <c r="BH24" s="31">
        <v>7.0000000000000007E-2</v>
      </c>
      <c r="BI24" s="31">
        <v>0.24</v>
      </c>
      <c r="BJ24" s="31">
        <v>0</v>
      </c>
      <c r="BK24" s="31">
        <v>1.0900000000000001</v>
      </c>
      <c r="BL24" s="31">
        <v>0</v>
      </c>
      <c r="BM24" s="31">
        <v>0.47</v>
      </c>
      <c r="BN24" s="31">
        <v>0.02</v>
      </c>
      <c r="BO24" s="31">
        <v>0.04</v>
      </c>
      <c r="BP24" s="31">
        <v>0</v>
      </c>
      <c r="BQ24" s="31">
        <v>0.02</v>
      </c>
      <c r="BR24" s="31">
        <v>0.08</v>
      </c>
      <c r="BS24" s="31">
        <v>2.14</v>
      </c>
      <c r="BT24" s="31">
        <v>0</v>
      </c>
      <c r="BU24" s="31">
        <v>0</v>
      </c>
      <c r="BV24" s="31">
        <v>3.83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102.16</v>
      </c>
      <c r="CC24" s="32">
        <v>21.67</v>
      </c>
      <c r="CD24" s="32"/>
      <c r="CE24" s="31">
        <v>4960.88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0.57999999999999996</v>
      </c>
    </row>
    <row r="25" spans="1:95" s="31" customFormat="1" ht="31.5" x14ac:dyDescent="0.25">
      <c r="A25" s="28" t="str">
        <f>"43/3"</f>
        <v>43/3</v>
      </c>
      <c r="B25" s="29" t="s">
        <v>111</v>
      </c>
      <c r="C25" s="30" t="str">
        <f>"150"</f>
        <v>150</v>
      </c>
      <c r="D25" s="30">
        <v>3.62</v>
      </c>
      <c r="E25" s="30">
        <v>0.02</v>
      </c>
      <c r="F25" s="30">
        <v>3.55</v>
      </c>
      <c r="G25" s="30">
        <v>0.51</v>
      </c>
      <c r="H25" s="30">
        <v>38.24</v>
      </c>
      <c r="I25" s="30">
        <v>199.94105249999998</v>
      </c>
      <c r="J25" s="30">
        <v>2.17</v>
      </c>
      <c r="K25" s="30">
        <v>0.09</v>
      </c>
      <c r="L25" s="30">
        <v>0</v>
      </c>
      <c r="M25" s="30">
        <v>0</v>
      </c>
      <c r="N25" s="30">
        <v>0.39</v>
      </c>
      <c r="O25" s="30">
        <v>36.36</v>
      </c>
      <c r="P25" s="30">
        <v>1.5</v>
      </c>
      <c r="Q25" s="30">
        <v>0</v>
      </c>
      <c r="R25" s="30">
        <v>0</v>
      </c>
      <c r="S25" s="30">
        <v>0</v>
      </c>
      <c r="T25" s="30">
        <v>1.1200000000000001</v>
      </c>
      <c r="U25" s="30">
        <v>293.92</v>
      </c>
      <c r="V25" s="30">
        <v>52.6</v>
      </c>
      <c r="W25" s="30">
        <v>7.19</v>
      </c>
      <c r="X25" s="30">
        <v>25.09</v>
      </c>
      <c r="Y25" s="30">
        <v>74.42</v>
      </c>
      <c r="Z25" s="30">
        <v>0.54</v>
      </c>
      <c r="AA25" s="30">
        <v>22.13</v>
      </c>
      <c r="AB25" s="30">
        <v>12.83</v>
      </c>
      <c r="AC25" s="30">
        <v>24.49</v>
      </c>
      <c r="AD25" s="30">
        <v>0.25</v>
      </c>
      <c r="AE25" s="30">
        <v>0.04</v>
      </c>
      <c r="AF25" s="30">
        <v>0.02</v>
      </c>
      <c r="AG25" s="30">
        <v>0.71</v>
      </c>
      <c r="AH25" s="30">
        <v>1.74</v>
      </c>
      <c r="AI25" s="30">
        <v>0</v>
      </c>
      <c r="AJ25" s="31">
        <v>0</v>
      </c>
      <c r="AK25" s="31">
        <v>0.96</v>
      </c>
      <c r="AL25" s="31">
        <v>0.92</v>
      </c>
      <c r="AM25" s="31">
        <v>320.72000000000003</v>
      </c>
      <c r="AN25" s="31">
        <v>134.80000000000001</v>
      </c>
      <c r="AO25" s="31">
        <v>82.72</v>
      </c>
      <c r="AP25" s="31">
        <v>124.58</v>
      </c>
      <c r="AQ25" s="31">
        <v>52.44</v>
      </c>
      <c r="AR25" s="31">
        <v>191.32</v>
      </c>
      <c r="AS25" s="31">
        <v>201.46</v>
      </c>
      <c r="AT25" s="31">
        <v>262.98</v>
      </c>
      <c r="AU25" s="31">
        <v>279.14999999999998</v>
      </c>
      <c r="AV25" s="31">
        <v>88.27</v>
      </c>
      <c r="AW25" s="31">
        <v>165.19</v>
      </c>
      <c r="AX25" s="31">
        <v>620.66999999999996</v>
      </c>
      <c r="AY25" s="31">
        <v>0</v>
      </c>
      <c r="AZ25" s="31">
        <v>170.89</v>
      </c>
      <c r="BA25" s="31">
        <v>171.03</v>
      </c>
      <c r="BB25" s="31">
        <v>150.16</v>
      </c>
      <c r="BC25" s="31">
        <v>70.709999999999994</v>
      </c>
      <c r="BD25" s="31">
        <v>0.14000000000000001</v>
      </c>
      <c r="BE25" s="31">
        <v>0.03</v>
      </c>
      <c r="BF25" s="31">
        <v>0.03</v>
      </c>
      <c r="BG25" s="31">
        <v>7.0000000000000007E-2</v>
      </c>
      <c r="BH25" s="31">
        <v>0.09</v>
      </c>
      <c r="BI25" s="31">
        <v>0.28999999999999998</v>
      </c>
      <c r="BJ25" s="31">
        <v>0</v>
      </c>
      <c r="BK25" s="31">
        <v>1</v>
      </c>
      <c r="BL25" s="31">
        <v>0</v>
      </c>
      <c r="BM25" s="31">
        <v>0.3</v>
      </c>
      <c r="BN25" s="31">
        <v>0</v>
      </c>
      <c r="BO25" s="31">
        <v>0</v>
      </c>
      <c r="BP25" s="31">
        <v>0</v>
      </c>
      <c r="BQ25" s="31">
        <v>0.03</v>
      </c>
      <c r="BR25" s="31">
        <v>0.11</v>
      </c>
      <c r="BS25" s="31">
        <v>1</v>
      </c>
      <c r="BT25" s="31">
        <v>0</v>
      </c>
      <c r="BU25" s="31">
        <v>0</v>
      </c>
      <c r="BV25" s="31">
        <v>0.13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117.45</v>
      </c>
      <c r="CC25" s="32">
        <v>5.1100000000000003</v>
      </c>
      <c r="CD25" s="32"/>
      <c r="CE25" s="31">
        <v>24.26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0.75</v>
      </c>
    </row>
    <row r="26" spans="1:95" s="31" customFormat="1" ht="31.5" x14ac:dyDescent="0.25">
      <c r="A26" s="28" t="str">
        <f>"37/10"</f>
        <v>37/10</v>
      </c>
      <c r="B26" s="29" t="s">
        <v>112</v>
      </c>
      <c r="C26" s="30" t="str">
        <f>"200"</f>
        <v>200</v>
      </c>
      <c r="D26" s="30">
        <v>0.5</v>
      </c>
      <c r="E26" s="30">
        <v>0</v>
      </c>
      <c r="F26" s="30">
        <v>0.21</v>
      </c>
      <c r="G26" s="30">
        <v>0</v>
      </c>
      <c r="H26" s="30">
        <v>16.88</v>
      </c>
      <c r="I26" s="30">
        <v>67.997299999999996</v>
      </c>
      <c r="J26" s="30">
        <v>0</v>
      </c>
      <c r="K26" s="30">
        <v>0</v>
      </c>
      <c r="L26" s="30">
        <v>0</v>
      </c>
      <c r="M26" s="30">
        <v>0</v>
      </c>
      <c r="N26" s="30">
        <v>16.88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0.01</v>
      </c>
      <c r="U26" s="30">
        <v>0.1</v>
      </c>
      <c r="V26" s="30">
        <v>0.3</v>
      </c>
      <c r="W26" s="30">
        <v>0.28999999999999998</v>
      </c>
      <c r="X26" s="30">
        <v>0</v>
      </c>
      <c r="Y26" s="30">
        <v>0</v>
      </c>
      <c r="Z26" s="30">
        <v>0.03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237.05</v>
      </c>
      <c r="CC26" s="32">
        <v>3.63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10</v>
      </c>
      <c r="CQ26" s="31">
        <v>0</v>
      </c>
    </row>
    <row r="27" spans="1:95" s="31" customFormat="1" ht="47.25" x14ac:dyDescent="0.25">
      <c r="A27" s="28" t="str">
        <f>"-"</f>
        <v>-</v>
      </c>
      <c r="B27" s="29" t="s">
        <v>113</v>
      </c>
      <c r="C27" s="30" t="str">
        <f>"40"</f>
        <v>40</v>
      </c>
      <c r="D27" s="30">
        <v>3.56</v>
      </c>
      <c r="E27" s="30">
        <v>0</v>
      </c>
      <c r="F27" s="30">
        <v>0.39</v>
      </c>
      <c r="G27" s="30">
        <v>0</v>
      </c>
      <c r="H27" s="30">
        <v>23.33</v>
      </c>
      <c r="I27" s="30">
        <v>106.35858668857858</v>
      </c>
      <c r="J27" s="30">
        <v>0</v>
      </c>
      <c r="K27" s="30">
        <v>0</v>
      </c>
      <c r="L27" s="30">
        <v>0</v>
      </c>
      <c r="M27" s="30">
        <v>0</v>
      </c>
      <c r="N27" s="30">
        <v>23.33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18.41</v>
      </c>
      <c r="X27" s="30">
        <v>0</v>
      </c>
      <c r="Y27" s="30">
        <v>0</v>
      </c>
      <c r="Z27" s="30">
        <v>0.92</v>
      </c>
      <c r="AA27" s="30">
        <v>0</v>
      </c>
      <c r="AB27" s="30">
        <v>0</v>
      </c>
      <c r="AC27" s="30">
        <v>0</v>
      </c>
      <c r="AD27" s="30">
        <v>0</v>
      </c>
      <c r="AE27" s="30">
        <v>0.15</v>
      </c>
      <c r="AF27" s="30">
        <v>0.08</v>
      </c>
      <c r="AG27" s="30">
        <v>1.61</v>
      </c>
      <c r="AH27" s="30">
        <v>0</v>
      </c>
      <c r="AI27" s="30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18.739999999999998</v>
      </c>
      <c r="CC27" s="32">
        <v>2.2999999999999998</v>
      </c>
      <c r="CD27" s="32"/>
      <c r="CE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</row>
    <row r="28" spans="1:95" s="17" customFormat="1" ht="31.5" x14ac:dyDescent="0.25">
      <c r="A28" s="24" t="str">
        <f>"-"</f>
        <v>-</v>
      </c>
      <c r="B28" s="25" t="s">
        <v>102</v>
      </c>
      <c r="C28" s="26" t="str">
        <f>"30"</f>
        <v>30</v>
      </c>
      <c r="D28" s="26">
        <v>2.0099999999999998</v>
      </c>
      <c r="E28" s="26">
        <v>0</v>
      </c>
      <c r="F28" s="26">
        <v>0.36</v>
      </c>
      <c r="G28" s="26">
        <v>0</v>
      </c>
      <c r="H28" s="26">
        <v>12.76</v>
      </c>
      <c r="I28" s="26">
        <v>59.760445682451184</v>
      </c>
      <c r="J28" s="26">
        <v>0</v>
      </c>
      <c r="K28" s="26">
        <v>0</v>
      </c>
      <c r="L28" s="26">
        <v>0</v>
      </c>
      <c r="M28" s="26">
        <v>0</v>
      </c>
      <c r="N28" s="26">
        <v>12.76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12.73</v>
      </c>
      <c r="CC28" s="27">
        <v>1.39</v>
      </c>
      <c r="CD28" s="27"/>
      <c r="CE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</row>
    <row r="29" spans="1:95" s="36" customFormat="1" x14ac:dyDescent="0.25">
      <c r="A29" s="33"/>
      <c r="B29" s="34" t="s">
        <v>114</v>
      </c>
      <c r="C29" s="35"/>
      <c r="D29" s="35">
        <v>25.69</v>
      </c>
      <c r="E29" s="35">
        <v>12.53</v>
      </c>
      <c r="F29" s="35">
        <v>27.99</v>
      </c>
      <c r="G29" s="35">
        <v>15.91</v>
      </c>
      <c r="H29" s="35">
        <v>117.97</v>
      </c>
      <c r="I29" s="35">
        <v>814.94</v>
      </c>
      <c r="J29" s="35">
        <v>10.33</v>
      </c>
      <c r="K29" s="35">
        <v>9.9600000000000009</v>
      </c>
      <c r="L29" s="35">
        <v>0.64</v>
      </c>
      <c r="M29" s="35">
        <v>0</v>
      </c>
      <c r="N29" s="35">
        <v>57.55</v>
      </c>
      <c r="O29" s="35">
        <v>56.55</v>
      </c>
      <c r="P29" s="35">
        <v>3.87</v>
      </c>
      <c r="Q29" s="35">
        <v>0</v>
      </c>
      <c r="R29" s="35">
        <v>0</v>
      </c>
      <c r="S29" s="35">
        <v>0.65</v>
      </c>
      <c r="T29" s="35">
        <v>6.25</v>
      </c>
      <c r="U29" s="35">
        <v>1266.48</v>
      </c>
      <c r="V29" s="35">
        <v>814.47</v>
      </c>
      <c r="W29" s="35">
        <v>82.5</v>
      </c>
      <c r="X29" s="35">
        <v>73.3</v>
      </c>
      <c r="Y29" s="35">
        <v>384.74</v>
      </c>
      <c r="Z29" s="35">
        <v>7.42</v>
      </c>
      <c r="AA29" s="35">
        <v>4881.3500000000004</v>
      </c>
      <c r="AB29" s="35">
        <v>1338.2</v>
      </c>
      <c r="AC29" s="35">
        <v>6028.58</v>
      </c>
      <c r="AD29" s="35">
        <v>7.9</v>
      </c>
      <c r="AE29" s="35">
        <v>0.46</v>
      </c>
      <c r="AF29" s="35">
        <v>1.41</v>
      </c>
      <c r="AG29" s="35">
        <v>8.86</v>
      </c>
      <c r="AH29" s="35">
        <v>13.37</v>
      </c>
      <c r="AI29" s="35">
        <v>15.32</v>
      </c>
      <c r="AJ29" s="36">
        <v>0</v>
      </c>
      <c r="AK29" s="36">
        <v>41.44</v>
      </c>
      <c r="AL29" s="36">
        <v>37.99</v>
      </c>
      <c r="AM29" s="36">
        <v>551.5</v>
      </c>
      <c r="AN29" s="36">
        <v>250.51</v>
      </c>
      <c r="AO29" s="36">
        <v>123.39</v>
      </c>
      <c r="AP29" s="36">
        <v>222.09</v>
      </c>
      <c r="AQ29" s="36">
        <v>97.44</v>
      </c>
      <c r="AR29" s="36">
        <v>309.70999999999998</v>
      </c>
      <c r="AS29" s="36">
        <v>357.46</v>
      </c>
      <c r="AT29" s="36">
        <v>496.36</v>
      </c>
      <c r="AU29" s="36">
        <v>416.62</v>
      </c>
      <c r="AV29" s="36">
        <v>142.46</v>
      </c>
      <c r="AW29" s="36">
        <v>239.25</v>
      </c>
      <c r="AX29" s="36">
        <v>1106.5999999999999</v>
      </c>
      <c r="AY29" s="36">
        <v>0</v>
      </c>
      <c r="AZ29" s="36">
        <v>294.75</v>
      </c>
      <c r="BA29" s="36">
        <v>270.94</v>
      </c>
      <c r="BB29" s="36">
        <v>237.35</v>
      </c>
      <c r="BC29" s="36">
        <v>112.2</v>
      </c>
      <c r="BD29" s="36">
        <v>0.24</v>
      </c>
      <c r="BE29" s="36">
        <v>0.05</v>
      </c>
      <c r="BF29" s="36">
        <v>0.05</v>
      </c>
      <c r="BG29" s="36">
        <v>0.12</v>
      </c>
      <c r="BH29" s="36">
        <v>0.16</v>
      </c>
      <c r="BI29" s="36">
        <v>0.53</v>
      </c>
      <c r="BJ29" s="36">
        <v>0</v>
      </c>
      <c r="BK29" s="36">
        <v>2.66</v>
      </c>
      <c r="BL29" s="36">
        <v>0</v>
      </c>
      <c r="BM29" s="36">
        <v>1.1100000000000001</v>
      </c>
      <c r="BN29" s="36">
        <v>0.04</v>
      </c>
      <c r="BO29" s="36">
        <v>0.1</v>
      </c>
      <c r="BP29" s="36">
        <v>0</v>
      </c>
      <c r="BQ29" s="36">
        <v>0.05</v>
      </c>
      <c r="BR29" s="36">
        <v>0.19</v>
      </c>
      <c r="BS29" s="36">
        <v>5.19</v>
      </c>
      <c r="BT29" s="36">
        <v>0</v>
      </c>
      <c r="BU29" s="36">
        <v>0</v>
      </c>
      <c r="BV29" s="36">
        <v>9.11</v>
      </c>
      <c r="BW29" s="36">
        <v>0.01</v>
      </c>
      <c r="BX29" s="36">
        <v>0</v>
      </c>
      <c r="BY29" s="36">
        <v>0</v>
      </c>
      <c r="BZ29" s="36">
        <v>0</v>
      </c>
      <c r="CA29" s="36">
        <v>0</v>
      </c>
      <c r="CB29" s="36">
        <v>732.63</v>
      </c>
      <c r="CC29" s="15">
        <f>SUM($CC$21:$CC$28)</f>
        <v>46.12</v>
      </c>
      <c r="CD29" s="15">
        <f>$I$29/$I$36*100</f>
        <v>46.237730496453906</v>
      </c>
      <c r="CE29" s="36">
        <v>5104.38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10</v>
      </c>
      <c r="CQ29" s="36">
        <v>2.4500000000000002</v>
      </c>
    </row>
    <row r="30" spans="1:95" x14ac:dyDescent="0.25">
      <c r="B30" s="23" t="s">
        <v>115</v>
      </c>
    </row>
    <row r="31" spans="1:95" s="31" customFormat="1" ht="47.25" x14ac:dyDescent="0.25">
      <c r="A31" s="28" t="str">
        <f>"2/6"</f>
        <v>2/6</v>
      </c>
      <c r="B31" s="29" t="s">
        <v>116</v>
      </c>
      <c r="C31" s="30" t="str">
        <f>"110"</f>
        <v>110</v>
      </c>
      <c r="D31" s="30">
        <v>10.85</v>
      </c>
      <c r="E31" s="30">
        <v>11.54</v>
      </c>
      <c r="F31" s="30">
        <v>12.13</v>
      </c>
      <c r="G31" s="30">
        <v>0</v>
      </c>
      <c r="H31" s="30">
        <v>1.86</v>
      </c>
      <c r="I31" s="30">
        <v>159.7732814024703</v>
      </c>
      <c r="J31" s="30">
        <v>5.19</v>
      </c>
      <c r="K31" s="30">
        <v>0.1</v>
      </c>
      <c r="L31" s="30">
        <v>0</v>
      </c>
      <c r="M31" s="30">
        <v>0</v>
      </c>
      <c r="N31" s="30">
        <v>1.86</v>
      </c>
      <c r="O31" s="30">
        <v>0</v>
      </c>
      <c r="P31" s="30">
        <v>0</v>
      </c>
      <c r="Q31" s="30">
        <v>0</v>
      </c>
      <c r="R31" s="30">
        <v>0</v>
      </c>
      <c r="S31" s="30">
        <v>0.03</v>
      </c>
      <c r="T31" s="30">
        <v>1.61</v>
      </c>
      <c r="U31" s="30">
        <v>340.68</v>
      </c>
      <c r="V31" s="30">
        <v>142.88999999999999</v>
      </c>
      <c r="W31" s="30">
        <v>74.88</v>
      </c>
      <c r="X31" s="30">
        <v>12.56</v>
      </c>
      <c r="Y31" s="30">
        <v>164.8</v>
      </c>
      <c r="Z31" s="30">
        <v>1.87</v>
      </c>
      <c r="AA31" s="30">
        <v>142.97999999999999</v>
      </c>
      <c r="AB31" s="30">
        <v>54.36</v>
      </c>
      <c r="AC31" s="30">
        <v>249.72</v>
      </c>
      <c r="AD31" s="30">
        <v>0.54</v>
      </c>
      <c r="AE31" s="30">
        <v>0.05</v>
      </c>
      <c r="AF31" s="30">
        <v>0.33</v>
      </c>
      <c r="AG31" s="30">
        <v>0.16</v>
      </c>
      <c r="AH31" s="30">
        <v>3.27</v>
      </c>
      <c r="AI31" s="30">
        <v>0.16</v>
      </c>
      <c r="AJ31" s="31">
        <v>0</v>
      </c>
      <c r="AK31" s="31">
        <v>47.56</v>
      </c>
      <c r="AL31" s="31">
        <v>46.96</v>
      </c>
      <c r="AM31" s="31">
        <v>932.19</v>
      </c>
      <c r="AN31" s="31">
        <v>775.84</v>
      </c>
      <c r="AO31" s="31">
        <v>355.56</v>
      </c>
      <c r="AP31" s="31">
        <v>518.79</v>
      </c>
      <c r="AQ31" s="31">
        <v>173.97</v>
      </c>
      <c r="AR31" s="31">
        <v>556.29999999999995</v>
      </c>
      <c r="AS31" s="31">
        <v>560.09</v>
      </c>
      <c r="AT31" s="31">
        <v>620.53</v>
      </c>
      <c r="AU31" s="31">
        <v>969.43</v>
      </c>
      <c r="AV31" s="31">
        <v>268.63</v>
      </c>
      <c r="AW31" s="31">
        <v>328.24</v>
      </c>
      <c r="AX31" s="31">
        <v>1399.87</v>
      </c>
      <c r="AY31" s="31">
        <v>11.03</v>
      </c>
      <c r="AZ31" s="31">
        <v>313.02999999999997</v>
      </c>
      <c r="BA31" s="31">
        <v>732.25</v>
      </c>
      <c r="BB31" s="31">
        <v>428.53</v>
      </c>
      <c r="BC31" s="31">
        <v>238.46</v>
      </c>
      <c r="BD31" s="31">
        <v>0.13</v>
      </c>
      <c r="BE31" s="31">
        <v>0.03</v>
      </c>
      <c r="BF31" s="31">
        <v>0.02</v>
      </c>
      <c r="BG31" s="31">
        <v>0.06</v>
      </c>
      <c r="BH31" s="31">
        <v>0.08</v>
      </c>
      <c r="BI31" s="31">
        <v>0.27</v>
      </c>
      <c r="BJ31" s="31">
        <v>0</v>
      </c>
      <c r="BK31" s="31">
        <v>0.83</v>
      </c>
      <c r="BL31" s="31">
        <v>0</v>
      </c>
      <c r="BM31" s="31">
        <v>0.25</v>
      </c>
      <c r="BN31" s="31">
        <v>0</v>
      </c>
      <c r="BO31" s="31">
        <v>0</v>
      </c>
      <c r="BP31" s="31">
        <v>0</v>
      </c>
      <c r="BQ31" s="31">
        <v>0.03</v>
      </c>
      <c r="BR31" s="31">
        <v>0.1</v>
      </c>
      <c r="BS31" s="31">
        <v>0.77</v>
      </c>
      <c r="BT31" s="31">
        <v>0</v>
      </c>
      <c r="BU31" s="31">
        <v>0</v>
      </c>
      <c r="BV31" s="31">
        <v>0.03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89.61</v>
      </c>
      <c r="CC31" s="32">
        <v>13.37</v>
      </c>
      <c r="CD31" s="32"/>
      <c r="CE31" s="31">
        <v>152.04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0.55000000000000004</v>
      </c>
    </row>
    <row r="32" spans="1:95" s="31" customFormat="1" x14ac:dyDescent="0.25">
      <c r="A32" s="28" t="str">
        <f>"36/10"</f>
        <v>36/10</v>
      </c>
      <c r="B32" s="29" t="s">
        <v>117</v>
      </c>
      <c r="C32" s="30" t="str">
        <f>"200"</f>
        <v>200</v>
      </c>
      <c r="D32" s="30">
        <v>3.47</v>
      </c>
      <c r="E32" s="30">
        <v>2.92</v>
      </c>
      <c r="F32" s="30">
        <v>3.25</v>
      </c>
      <c r="G32" s="30">
        <v>0.48</v>
      </c>
      <c r="H32" s="30">
        <v>23.78</v>
      </c>
      <c r="I32" s="30">
        <v>132.40810577230101</v>
      </c>
      <c r="J32" s="30">
        <v>2.2999999999999998</v>
      </c>
      <c r="K32" s="30">
        <v>0</v>
      </c>
      <c r="L32" s="30">
        <v>0</v>
      </c>
      <c r="M32" s="30">
        <v>0</v>
      </c>
      <c r="N32" s="30">
        <v>22.52</v>
      </c>
      <c r="O32" s="30">
        <v>0.24</v>
      </c>
      <c r="P32" s="30">
        <v>1.02</v>
      </c>
      <c r="Q32" s="30">
        <v>0</v>
      </c>
      <c r="R32" s="30">
        <v>0</v>
      </c>
      <c r="S32" s="30">
        <v>0.22</v>
      </c>
      <c r="T32" s="30">
        <v>0.92</v>
      </c>
      <c r="U32" s="30">
        <v>50.91</v>
      </c>
      <c r="V32" s="30">
        <v>171.92</v>
      </c>
      <c r="W32" s="30">
        <v>110.33</v>
      </c>
      <c r="X32" s="30">
        <v>23.99</v>
      </c>
      <c r="Y32" s="30">
        <v>96.85</v>
      </c>
      <c r="Z32" s="30">
        <v>0.75</v>
      </c>
      <c r="AA32" s="30">
        <v>12.07</v>
      </c>
      <c r="AB32" s="30">
        <v>8.56</v>
      </c>
      <c r="AC32" s="30">
        <v>22.23</v>
      </c>
      <c r="AD32" s="30">
        <v>0.01</v>
      </c>
      <c r="AE32" s="30">
        <v>0.03</v>
      </c>
      <c r="AF32" s="30">
        <v>0.13</v>
      </c>
      <c r="AG32" s="30">
        <v>0.13</v>
      </c>
      <c r="AH32" s="30">
        <v>1.02</v>
      </c>
      <c r="AI32" s="30">
        <v>0.52</v>
      </c>
      <c r="AJ32" s="31">
        <v>0</v>
      </c>
      <c r="AK32" s="31">
        <v>154.13</v>
      </c>
      <c r="AL32" s="31">
        <v>152.22999999999999</v>
      </c>
      <c r="AM32" s="31">
        <v>260.97000000000003</v>
      </c>
      <c r="AN32" s="31">
        <v>209.91</v>
      </c>
      <c r="AO32" s="31">
        <v>69.97</v>
      </c>
      <c r="AP32" s="31">
        <v>122.92</v>
      </c>
      <c r="AQ32" s="31">
        <v>40.659999999999997</v>
      </c>
      <c r="AR32" s="31">
        <v>138.05000000000001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173.98</v>
      </c>
      <c r="BC32" s="31">
        <v>24.58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199.1</v>
      </c>
      <c r="CC32" s="32">
        <v>8.24</v>
      </c>
      <c r="CD32" s="32"/>
      <c r="CE32" s="31">
        <v>13.5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20</v>
      </c>
      <c r="CQ32" s="31">
        <v>0</v>
      </c>
    </row>
    <row r="33" spans="1:95" s="17" customFormat="1" ht="47.25" x14ac:dyDescent="0.25">
      <c r="A33" s="24" t="str">
        <f>"-"</f>
        <v>-</v>
      </c>
      <c r="B33" s="25" t="s">
        <v>113</v>
      </c>
      <c r="C33" s="26" t="str">
        <f>"35"</f>
        <v>35</v>
      </c>
      <c r="D33" s="26">
        <v>3.11</v>
      </c>
      <c r="E33" s="26">
        <v>0</v>
      </c>
      <c r="F33" s="26">
        <v>0.34</v>
      </c>
      <c r="G33" s="26">
        <v>0</v>
      </c>
      <c r="H33" s="26">
        <v>20.41</v>
      </c>
      <c r="I33" s="26">
        <v>93.063763352506385</v>
      </c>
      <c r="J33" s="26">
        <v>0</v>
      </c>
      <c r="K33" s="26">
        <v>0</v>
      </c>
      <c r="L33" s="26">
        <v>0</v>
      </c>
      <c r="M33" s="26">
        <v>0</v>
      </c>
      <c r="N33" s="26">
        <v>20.41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16.11</v>
      </c>
      <c r="X33" s="26">
        <v>0</v>
      </c>
      <c r="Y33" s="26">
        <v>0</v>
      </c>
      <c r="Z33" s="26">
        <v>0.81</v>
      </c>
      <c r="AA33" s="26">
        <v>0</v>
      </c>
      <c r="AB33" s="26">
        <v>0</v>
      </c>
      <c r="AC33" s="26">
        <v>0</v>
      </c>
      <c r="AD33" s="26">
        <v>0</v>
      </c>
      <c r="AE33" s="26">
        <v>0.13</v>
      </c>
      <c r="AF33" s="26">
        <v>7.0000000000000007E-2</v>
      </c>
      <c r="AG33" s="26">
        <v>1.41</v>
      </c>
      <c r="AH33" s="26">
        <v>0</v>
      </c>
      <c r="AI33" s="26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16.399999999999999</v>
      </c>
      <c r="CC33" s="27">
        <v>2.0099999999999998</v>
      </c>
      <c r="CD33" s="27"/>
      <c r="CE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</row>
    <row r="34" spans="1:95" s="36" customFormat="1" ht="31.5" x14ac:dyDescent="0.25">
      <c r="A34" s="33"/>
      <c r="B34" s="34" t="s">
        <v>118</v>
      </c>
      <c r="C34" s="35"/>
      <c r="D34" s="35">
        <v>17.43</v>
      </c>
      <c r="E34" s="35">
        <v>14.46</v>
      </c>
      <c r="F34" s="35">
        <v>15.72</v>
      </c>
      <c r="G34" s="35">
        <v>0.48</v>
      </c>
      <c r="H34" s="35">
        <v>46.06</v>
      </c>
      <c r="I34" s="35">
        <v>385.25</v>
      </c>
      <c r="J34" s="35">
        <v>7.48</v>
      </c>
      <c r="K34" s="35">
        <v>0.1</v>
      </c>
      <c r="L34" s="35">
        <v>0</v>
      </c>
      <c r="M34" s="35">
        <v>0</v>
      </c>
      <c r="N34" s="35">
        <v>44.8</v>
      </c>
      <c r="O34" s="35">
        <v>0.24</v>
      </c>
      <c r="P34" s="35">
        <v>1.02</v>
      </c>
      <c r="Q34" s="35">
        <v>0</v>
      </c>
      <c r="R34" s="35">
        <v>0</v>
      </c>
      <c r="S34" s="35">
        <v>0.25</v>
      </c>
      <c r="T34" s="35">
        <v>2.5299999999999998</v>
      </c>
      <c r="U34" s="35">
        <v>391.59</v>
      </c>
      <c r="V34" s="35">
        <v>314.81</v>
      </c>
      <c r="W34" s="35">
        <v>201.31</v>
      </c>
      <c r="X34" s="35">
        <v>36.549999999999997</v>
      </c>
      <c r="Y34" s="35">
        <v>261.66000000000003</v>
      </c>
      <c r="Z34" s="35">
        <v>3.42</v>
      </c>
      <c r="AA34" s="35">
        <v>155.05000000000001</v>
      </c>
      <c r="AB34" s="35">
        <v>62.92</v>
      </c>
      <c r="AC34" s="35">
        <v>271.94</v>
      </c>
      <c r="AD34" s="35">
        <v>0.55000000000000004</v>
      </c>
      <c r="AE34" s="35">
        <v>0.22</v>
      </c>
      <c r="AF34" s="35">
        <v>0.53</v>
      </c>
      <c r="AG34" s="35">
        <v>1.69</v>
      </c>
      <c r="AH34" s="35">
        <v>4.29</v>
      </c>
      <c r="AI34" s="35">
        <v>0.68</v>
      </c>
      <c r="AJ34" s="36">
        <v>0</v>
      </c>
      <c r="AK34" s="36">
        <v>201.69</v>
      </c>
      <c r="AL34" s="36">
        <v>199.19</v>
      </c>
      <c r="AM34" s="36">
        <v>1193.1600000000001</v>
      </c>
      <c r="AN34" s="36">
        <v>985.75</v>
      </c>
      <c r="AO34" s="36">
        <v>425.54</v>
      </c>
      <c r="AP34" s="36">
        <v>641.71</v>
      </c>
      <c r="AQ34" s="36">
        <v>214.63</v>
      </c>
      <c r="AR34" s="36">
        <v>694.36</v>
      </c>
      <c r="AS34" s="36">
        <v>560.09</v>
      </c>
      <c r="AT34" s="36">
        <v>620.53</v>
      </c>
      <c r="AU34" s="36">
        <v>969.43</v>
      </c>
      <c r="AV34" s="36">
        <v>268.63</v>
      </c>
      <c r="AW34" s="36">
        <v>328.24</v>
      </c>
      <c r="AX34" s="36">
        <v>1399.87</v>
      </c>
      <c r="AY34" s="36">
        <v>11.03</v>
      </c>
      <c r="AZ34" s="36">
        <v>313.02999999999997</v>
      </c>
      <c r="BA34" s="36">
        <v>732.25</v>
      </c>
      <c r="BB34" s="36">
        <v>602.51</v>
      </c>
      <c r="BC34" s="36">
        <v>263.04000000000002</v>
      </c>
      <c r="BD34" s="36">
        <v>0.13</v>
      </c>
      <c r="BE34" s="36">
        <v>0.03</v>
      </c>
      <c r="BF34" s="36">
        <v>0.02</v>
      </c>
      <c r="BG34" s="36">
        <v>0.06</v>
      </c>
      <c r="BH34" s="36">
        <v>0.08</v>
      </c>
      <c r="BI34" s="36">
        <v>0.27</v>
      </c>
      <c r="BJ34" s="36">
        <v>0</v>
      </c>
      <c r="BK34" s="36">
        <v>0.83</v>
      </c>
      <c r="BL34" s="36">
        <v>0</v>
      </c>
      <c r="BM34" s="36">
        <v>0.25</v>
      </c>
      <c r="BN34" s="36">
        <v>0</v>
      </c>
      <c r="BO34" s="36">
        <v>0</v>
      </c>
      <c r="BP34" s="36">
        <v>0</v>
      </c>
      <c r="BQ34" s="36">
        <v>0.03</v>
      </c>
      <c r="BR34" s="36">
        <v>0.1</v>
      </c>
      <c r="BS34" s="36">
        <v>0.77</v>
      </c>
      <c r="BT34" s="36">
        <v>0</v>
      </c>
      <c r="BU34" s="36">
        <v>0</v>
      </c>
      <c r="BV34" s="36">
        <v>0.03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305.11</v>
      </c>
      <c r="CC34" s="15">
        <f>SUM($CC$30:$CC$33)</f>
        <v>23.619999999999997</v>
      </c>
      <c r="CD34" s="15">
        <f>$I$34/$I$36*100</f>
        <v>21.858156028368793</v>
      </c>
      <c r="CE34" s="36">
        <v>165.54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20</v>
      </c>
      <c r="CQ34" s="36">
        <v>0.55000000000000004</v>
      </c>
    </row>
    <row r="35" spans="1:95" s="36" customFormat="1" x14ac:dyDescent="0.25">
      <c r="A35" s="33"/>
      <c r="B35" s="34" t="s">
        <v>119</v>
      </c>
      <c r="C35" s="35"/>
      <c r="D35" s="35">
        <v>58.82</v>
      </c>
      <c r="E35" s="35">
        <v>34.46</v>
      </c>
      <c r="F35" s="35">
        <v>64.08</v>
      </c>
      <c r="G35" s="35">
        <v>17.350000000000001</v>
      </c>
      <c r="H35" s="35">
        <v>254.69</v>
      </c>
      <c r="I35" s="35">
        <v>1793.41</v>
      </c>
      <c r="J35" s="35">
        <v>27.66</v>
      </c>
      <c r="K35" s="35">
        <v>10.28</v>
      </c>
      <c r="L35" s="35">
        <v>0.64</v>
      </c>
      <c r="M35" s="35">
        <v>0</v>
      </c>
      <c r="N35" s="35">
        <v>179.31</v>
      </c>
      <c r="O35" s="35">
        <v>66.27</v>
      </c>
      <c r="P35" s="35">
        <v>9.11</v>
      </c>
      <c r="Q35" s="35">
        <v>0</v>
      </c>
      <c r="R35" s="35">
        <v>0</v>
      </c>
      <c r="S35" s="35">
        <v>3.36</v>
      </c>
      <c r="T35" s="35">
        <v>12.1</v>
      </c>
      <c r="U35" s="35">
        <v>2082.52</v>
      </c>
      <c r="V35" s="35">
        <v>2026.01</v>
      </c>
      <c r="W35" s="35">
        <v>620.79999999999995</v>
      </c>
      <c r="X35" s="35">
        <v>159.09</v>
      </c>
      <c r="Y35" s="35">
        <v>881.85</v>
      </c>
      <c r="Z35" s="35">
        <v>16.940000000000001</v>
      </c>
      <c r="AA35" s="35">
        <v>5144.97</v>
      </c>
      <c r="AB35" s="35">
        <v>1529.58</v>
      </c>
      <c r="AC35" s="35">
        <v>6431.22</v>
      </c>
      <c r="AD35" s="35">
        <v>9.27</v>
      </c>
      <c r="AE35" s="35">
        <v>0.82</v>
      </c>
      <c r="AF35" s="35">
        <v>2.23</v>
      </c>
      <c r="AG35" s="35">
        <v>11.49</v>
      </c>
      <c r="AH35" s="35">
        <v>21.02</v>
      </c>
      <c r="AI35" s="35">
        <v>37.56</v>
      </c>
      <c r="AJ35" s="36">
        <v>0.18</v>
      </c>
      <c r="AK35" s="36">
        <v>674.52</v>
      </c>
      <c r="AL35" s="36">
        <v>613.72</v>
      </c>
      <c r="AM35" s="36">
        <v>2575.09</v>
      </c>
      <c r="AN35" s="36">
        <v>1828.78</v>
      </c>
      <c r="AO35" s="36">
        <v>750.85</v>
      </c>
      <c r="AP35" s="36">
        <v>1235.46</v>
      </c>
      <c r="AQ35" s="36">
        <v>484.49</v>
      </c>
      <c r="AR35" s="36">
        <v>1465.83</v>
      </c>
      <c r="AS35" s="36">
        <v>1103.18</v>
      </c>
      <c r="AT35" s="36">
        <v>1306.05</v>
      </c>
      <c r="AU35" s="36">
        <v>1840.2</v>
      </c>
      <c r="AV35" s="36">
        <v>546.27</v>
      </c>
      <c r="AW35" s="36">
        <v>714.57</v>
      </c>
      <c r="AX35" s="36">
        <v>3665.27</v>
      </c>
      <c r="AY35" s="36">
        <v>11.03</v>
      </c>
      <c r="AZ35" s="36">
        <v>1115.6400000000001</v>
      </c>
      <c r="BA35" s="36">
        <v>1276.1300000000001</v>
      </c>
      <c r="BB35" s="36">
        <v>1323.05</v>
      </c>
      <c r="BC35" s="36">
        <v>476.93</v>
      </c>
      <c r="BD35" s="36">
        <v>0.7</v>
      </c>
      <c r="BE35" s="36">
        <v>0.17</v>
      </c>
      <c r="BF35" s="36">
        <v>0.19</v>
      </c>
      <c r="BG35" s="36">
        <v>0.5</v>
      </c>
      <c r="BH35" s="36">
        <v>0.62</v>
      </c>
      <c r="BI35" s="36">
        <v>1.93</v>
      </c>
      <c r="BJ35" s="36">
        <v>0.05</v>
      </c>
      <c r="BK35" s="36">
        <v>6.62</v>
      </c>
      <c r="BL35" s="36">
        <v>0.01</v>
      </c>
      <c r="BM35" s="36">
        <v>2.2400000000000002</v>
      </c>
      <c r="BN35" s="36">
        <v>0.06</v>
      </c>
      <c r="BO35" s="36">
        <v>0.1</v>
      </c>
      <c r="BP35" s="36">
        <v>0</v>
      </c>
      <c r="BQ35" s="36">
        <v>0.22</v>
      </c>
      <c r="BR35" s="36">
        <v>0.64</v>
      </c>
      <c r="BS35" s="36">
        <v>8.67</v>
      </c>
      <c r="BT35" s="36">
        <v>0</v>
      </c>
      <c r="BU35" s="36">
        <v>0</v>
      </c>
      <c r="BV35" s="36">
        <v>9.36</v>
      </c>
      <c r="BW35" s="36">
        <v>0.02</v>
      </c>
      <c r="BX35" s="36">
        <v>0</v>
      </c>
      <c r="BY35" s="36">
        <v>0</v>
      </c>
      <c r="BZ35" s="36">
        <v>0</v>
      </c>
      <c r="CA35" s="36">
        <v>0</v>
      </c>
      <c r="CB35" s="36">
        <v>1589.89</v>
      </c>
      <c r="CC35" s="15">
        <v>105.01</v>
      </c>
      <c r="CD35" s="15"/>
      <c r="CE35" s="36">
        <v>5399.9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36.200000000000003</v>
      </c>
      <c r="CQ35" s="36">
        <v>3.4</v>
      </c>
    </row>
    <row r="36" spans="1:95" ht="47.25" x14ac:dyDescent="0.25">
      <c r="B36" s="8" t="s">
        <v>120</v>
      </c>
      <c r="D36" s="10">
        <v>57.75</v>
      </c>
      <c r="E36" s="10">
        <v>0</v>
      </c>
      <c r="F36" s="10">
        <v>59.25</v>
      </c>
      <c r="G36" s="10">
        <v>0</v>
      </c>
      <c r="H36" s="10">
        <v>251.25</v>
      </c>
      <c r="I36" s="10">
        <v>1762.5</v>
      </c>
      <c r="W36" s="10">
        <v>0</v>
      </c>
      <c r="X36" s="10">
        <v>0</v>
      </c>
      <c r="Y36" s="10">
        <v>0</v>
      </c>
      <c r="Z36" s="10">
        <v>0</v>
      </c>
      <c r="AB36" s="10">
        <v>0</v>
      </c>
      <c r="AC36" s="10">
        <v>525</v>
      </c>
      <c r="AD36" s="10">
        <v>0</v>
      </c>
      <c r="AE36" s="10">
        <v>0.89999999999999991</v>
      </c>
      <c r="AI36" s="10">
        <v>45</v>
      </c>
    </row>
    <row r="37" spans="1:95" x14ac:dyDescent="0.25">
      <c r="B37" s="8" t="s">
        <v>121</v>
      </c>
      <c r="D37" s="10">
        <f>D35-D36</f>
        <v>1.0700000000000003</v>
      </c>
      <c r="E37" s="10">
        <f>E35-E36</f>
        <v>34.46</v>
      </c>
      <c r="F37" s="10">
        <f>F35-F36</f>
        <v>4.8299999999999983</v>
      </c>
      <c r="G37" s="10">
        <f>G35-G36</f>
        <v>17.350000000000001</v>
      </c>
      <c r="H37" s="10">
        <f>H35-H36</f>
        <v>3.4399999999999977</v>
      </c>
      <c r="I37" s="10">
        <f>I35-I36</f>
        <v>30.910000000000082</v>
      </c>
      <c r="W37" s="10">
        <f>W35-W36</f>
        <v>620.79999999999995</v>
      </c>
      <c r="X37" s="10">
        <f>X35-X36</f>
        <v>159.09</v>
      </c>
      <c r="Y37" s="10">
        <f>Y35-Y36</f>
        <v>881.85</v>
      </c>
      <c r="Z37" s="10">
        <f>Z35-Z36</f>
        <v>16.940000000000001</v>
      </c>
      <c r="AA37" s="10">
        <f>AA35-AA36</f>
        <v>5144.97</v>
      </c>
      <c r="AB37" s="10">
        <f>AB35-AB36</f>
        <v>1529.58</v>
      </c>
      <c r="AC37" s="10">
        <f>AC35-AC36</f>
        <v>5906.22</v>
      </c>
      <c r="AD37" s="10">
        <f>AD35-AD36</f>
        <v>9.27</v>
      </c>
      <c r="AE37" s="10">
        <f>AE35-AE36</f>
        <v>-7.999999999999996E-2</v>
      </c>
      <c r="AI37" s="10">
        <f>AI35-AI36</f>
        <v>-7.4399999999999977</v>
      </c>
    </row>
    <row r="38" spans="1:95" ht="31.5" x14ac:dyDescent="0.25">
      <c r="B38" s="8" t="s">
        <v>122</v>
      </c>
      <c r="D38" s="10">
        <v>13</v>
      </c>
      <c r="F38" s="10">
        <v>33</v>
      </c>
      <c r="H38" s="10">
        <v>54</v>
      </c>
    </row>
    <row r="44" spans="1:95" ht="31.5" x14ac:dyDescent="0.25">
      <c r="B44" s="8" t="s">
        <v>89</v>
      </c>
    </row>
    <row r="45" spans="1:95" x14ac:dyDescent="0.25">
      <c r="B45" s="8" t="s">
        <v>90</v>
      </c>
    </row>
    <row r="46" spans="1:95" ht="31.5" x14ac:dyDescent="0.25">
      <c r="B46" s="8" t="s">
        <v>91</v>
      </c>
    </row>
    <row r="47" spans="1:95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H6" sqref="H6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123</v>
      </c>
      <c r="B1" s="38" t="s">
        <v>124</v>
      </c>
      <c r="C1" s="39"/>
      <c r="D1" s="40"/>
      <c r="E1" s="37" t="s">
        <v>125</v>
      </c>
      <c r="F1" s="41"/>
      <c r="I1" s="37" t="s">
        <v>126</v>
      </c>
      <c r="J1" s="42">
        <v>44649</v>
      </c>
    </row>
    <row r="2" spans="1:10" ht="7.5" customHeight="1" thickBot="1" x14ac:dyDescent="0.3">
      <c r="E2" s="37"/>
    </row>
    <row r="3" spans="1:10" ht="15.75" thickBot="1" x14ac:dyDescent="0.3">
      <c r="A3" s="43" t="s">
        <v>127</v>
      </c>
      <c r="B3" s="44" t="s">
        <v>128</v>
      </c>
      <c r="C3" s="44" t="s">
        <v>129</v>
      </c>
      <c r="D3" s="44" t="s">
        <v>130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5" t="s">
        <v>136</v>
      </c>
    </row>
    <row r="4" spans="1:10" x14ac:dyDescent="0.25">
      <c r="A4" s="46" t="s">
        <v>96</v>
      </c>
      <c r="B4" s="47" t="s">
        <v>137</v>
      </c>
      <c r="C4" s="85" t="s">
        <v>153</v>
      </c>
      <c r="D4" s="49" t="s">
        <v>97</v>
      </c>
      <c r="E4" s="50" t="s">
        <v>154</v>
      </c>
      <c r="F4" s="51">
        <v>7.03</v>
      </c>
      <c r="G4" s="52">
        <v>139.86989590819675</v>
      </c>
      <c r="H4" s="52">
        <v>5.31</v>
      </c>
      <c r="I4" s="52">
        <v>6.19</v>
      </c>
      <c r="J4" s="53">
        <v>16.05</v>
      </c>
    </row>
    <row r="5" spans="1:10" x14ac:dyDescent="0.25">
      <c r="A5" s="54"/>
      <c r="B5" s="55"/>
      <c r="C5" s="86" t="s">
        <v>155</v>
      </c>
      <c r="D5" s="56" t="s">
        <v>98</v>
      </c>
      <c r="E5" s="41" t="s">
        <v>156</v>
      </c>
      <c r="F5" s="57">
        <v>4.68</v>
      </c>
      <c r="G5" s="58">
        <v>67.105999999999995</v>
      </c>
      <c r="H5" s="58">
        <v>3.42</v>
      </c>
      <c r="I5" s="58">
        <v>5.85</v>
      </c>
      <c r="J5" s="59">
        <v>0</v>
      </c>
    </row>
    <row r="6" spans="1:10" x14ac:dyDescent="0.25">
      <c r="A6" s="54"/>
      <c r="B6" s="60" t="s">
        <v>138</v>
      </c>
      <c r="C6" s="86" t="s">
        <v>157</v>
      </c>
      <c r="D6" s="56" t="s">
        <v>99</v>
      </c>
      <c r="E6" s="41" t="s">
        <v>154</v>
      </c>
      <c r="F6" s="57">
        <v>3.14</v>
      </c>
      <c r="G6" s="58">
        <v>57.41802509090909</v>
      </c>
      <c r="H6" s="58">
        <v>0.48</v>
      </c>
      <c r="I6" s="58">
        <v>0.1</v>
      </c>
      <c r="J6" s="59">
        <v>14.08</v>
      </c>
    </row>
    <row r="7" spans="1:10" x14ac:dyDescent="0.25">
      <c r="A7" s="54"/>
      <c r="B7" s="60" t="s">
        <v>139</v>
      </c>
      <c r="C7" s="86" t="s">
        <v>155</v>
      </c>
      <c r="D7" s="56" t="s">
        <v>100</v>
      </c>
      <c r="E7" s="41" t="s">
        <v>158</v>
      </c>
      <c r="F7" s="57">
        <v>1.59</v>
      </c>
      <c r="G7" s="58">
        <v>89.50454545454528</v>
      </c>
      <c r="H7" s="58">
        <v>2.64</v>
      </c>
      <c r="I7" s="58">
        <v>1.1100000000000001</v>
      </c>
      <c r="J7" s="59">
        <v>18.14</v>
      </c>
    </row>
    <row r="8" spans="1:10" x14ac:dyDescent="0.25">
      <c r="A8" s="54"/>
      <c r="B8" s="60" t="s">
        <v>140</v>
      </c>
      <c r="C8" s="86" t="s">
        <v>155</v>
      </c>
      <c r="D8" s="56" t="s">
        <v>101</v>
      </c>
      <c r="E8" s="41" t="s">
        <v>159</v>
      </c>
      <c r="F8" s="57">
        <v>2.17</v>
      </c>
      <c r="G8" s="58">
        <v>52.327800000000003</v>
      </c>
      <c r="H8" s="58">
        <v>0.04</v>
      </c>
      <c r="I8" s="58">
        <v>5.78</v>
      </c>
      <c r="J8" s="59">
        <v>0.06</v>
      </c>
    </row>
    <row r="9" spans="1:10" x14ac:dyDescent="0.25">
      <c r="A9" s="54"/>
      <c r="B9" s="55"/>
      <c r="C9" s="86" t="s">
        <v>155</v>
      </c>
      <c r="D9" s="56" t="s">
        <v>102</v>
      </c>
      <c r="E9" s="41" t="s">
        <v>160</v>
      </c>
      <c r="F9" s="57">
        <v>2.09</v>
      </c>
      <c r="G9" s="58">
        <v>89.64066852367695</v>
      </c>
      <c r="H9" s="58">
        <v>3.01</v>
      </c>
      <c r="I9" s="58">
        <v>0.54</v>
      </c>
      <c r="J9" s="59">
        <v>19.14</v>
      </c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141</v>
      </c>
      <c r="B11" s="68" t="s">
        <v>140</v>
      </c>
      <c r="C11" s="48"/>
      <c r="D11" s="49" t="s">
        <v>105</v>
      </c>
      <c r="E11" s="50" t="s">
        <v>154</v>
      </c>
      <c r="F11" s="51">
        <v>14.57</v>
      </c>
      <c r="G11" s="52">
        <v>97.36</v>
      </c>
      <c r="H11" s="52">
        <v>0.8</v>
      </c>
      <c r="I11" s="52">
        <v>0.8</v>
      </c>
      <c r="J11" s="53">
        <v>23.2</v>
      </c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ht="45" x14ac:dyDescent="0.25">
      <c r="A14" s="54" t="s">
        <v>107</v>
      </c>
      <c r="B14" s="69" t="s">
        <v>142</v>
      </c>
      <c r="C14" s="87" t="s">
        <v>161</v>
      </c>
      <c r="D14" s="71" t="s">
        <v>108</v>
      </c>
      <c r="E14" s="72" t="s">
        <v>162</v>
      </c>
      <c r="F14" s="73">
        <v>7.28</v>
      </c>
      <c r="G14" s="74">
        <v>80.733588640989694</v>
      </c>
      <c r="H14" s="74">
        <v>1.1200000000000001</v>
      </c>
      <c r="I14" s="74">
        <v>4.9000000000000004</v>
      </c>
      <c r="J14" s="75">
        <v>8.2799999999999994</v>
      </c>
    </row>
    <row r="15" spans="1:10" x14ac:dyDescent="0.25">
      <c r="A15" s="54"/>
      <c r="B15" s="60" t="s">
        <v>143</v>
      </c>
      <c r="C15" s="86" t="s">
        <v>163</v>
      </c>
      <c r="D15" s="56" t="s">
        <v>109</v>
      </c>
      <c r="E15" s="41" t="s">
        <v>164</v>
      </c>
      <c r="F15" s="57">
        <v>4.74</v>
      </c>
      <c r="G15" s="58">
        <v>102.39800219999999</v>
      </c>
      <c r="H15" s="58">
        <v>2.15</v>
      </c>
      <c r="I15" s="58">
        <v>3.63</v>
      </c>
      <c r="J15" s="59">
        <v>15.58</v>
      </c>
    </row>
    <row r="16" spans="1:10" x14ac:dyDescent="0.25">
      <c r="A16" s="54"/>
      <c r="B16" s="60" t="s">
        <v>144</v>
      </c>
      <c r="C16" s="86" t="s">
        <v>165</v>
      </c>
      <c r="D16" s="56" t="s">
        <v>110</v>
      </c>
      <c r="E16" s="41" t="s">
        <v>166</v>
      </c>
      <c r="F16" s="57">
        <v>21.67</v>
      </c>
      <c r="G16" s="58">
        <v>197.7461508857387</v>
      </c>
      <c r="H16" s="58">
        <v>12.75</v>
      </c>
      <c r="I16" s="58">
        <v>14.96</v>
      </c>
      <c r="J16" s="59">
        <v>2.9</v>
      </c>
    </row>
    <row r="17" spans="1:10" x14ac:dyDescent="0.25">
      <c r="A17" s="54"/>
      <c r="B17" s="60" t="s">
        <v>145</v>
      </c>
      <c r="C17" s="86" t="s">
        <v>167</v>
      </c>
      <c r="D17" s="56" t="s">
        <v>111</v>
      </c>
      <c r="E17" s="41" t="s">
        <v>168</v>
      </c>
      <c r="F17" s="57">
        <v>5.1100000000000003</v>
      </c>
      <c r="G17" s="58">
        <v>199.94105249999998</v>
      </c>
      <c r="H17" s="58">
        <v>3.62</v>
      </c>
      <c r="I17" s="58">
        <v>3.55</v>
      </c>
      <c r="J17" s="59">
        <v>38.24</v>
      </c>
    </row>
    <row r="18" spans="1:10" x14ac:dyDescent="0.25">
      <c r="A18" s="54"/>
      <c r="B18" s="60" t="s">
        <v>146</v>
      </c>
      <c r="C18" s="86" t="s">
        <v>169</v>
      </c>
      <c r="D18" s="56" t="s">
        <v>112</v>
      </c>
      <c r="E18" s="41" t="s">
        <v>154</v>
      </c>
      <c r="F18" s="57">
        <v>3.63</v>
      </c>
      <c r="G18" s="58">
        <v>67.997299999999996</v>
      </c>
      <c r="H18" s="58">
        <v>0.5</v>
      </c>
      <c r="I18" s="58">
        <v>0.21</v>
      </c>
      <c r="J18" s="59">
        <v>16.88</v>
      </c>
    </row>
    <row r="19" spans="1:10" x14ac:dyDescent="0.25">
      <c r="A19" s="54"/>
      <c r="B19" s="60" t="s">
        <v>147</v>
      </c>
      <c r="C19" s="86" t="s">
        <v>155</v>
      </c>
      <c r="D19" s="56" t="s">
        <v>113</v>
      </c>
      <c r="E19" s="41" t="s">
        <v>170</v>
      </c>
      <c r="F19" s="57">
        <v>2.2999999999999998</v>
      </c>
      <c r="G19" s="58">
        <v>106.35858668857858</v>
      </c>
      <c r="H19" s="58">
        <v>3.56</v>
      </c>
      <c r="I19" s="58">
        <v>0.39</v>
      </c>
      <c r="J19" s="59">
        <v>23.33</v>
      </c>
    </row>
    <row r="20" spans="1:10" x14ac:dyDescent="0.25">
      <c r="A20" s="54"/>
      <c r="B20" s="60" t="s">
        <v>148</v>
      </c>
      <c r="C20" s="86" t="s">
        <v>155</v>
      </c>
      <c r="D20" s="56" t="s">
        <v>102</v>
      </c>
      <c r="E20" s="41" t="s">
        <v>158</v>
      </c>
      <c r="F20" s="57">
        <v>1.39</v>
      </c>
      <c r="G20" s="58">
        <v>59.760445682451184</v>
      </c>
      <c r="H20" s="58">
        <v>2.0099999999999998</v>
      </c>
      <c r="I20" s="58">
        <v>0.36</v>
      </c>
      <c r="J20" s="59">
        <v>12.76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115</v>
      </c>
      <c r="B23" s="68" t="s">
        <v>149</v>
      </c>
      <c r="C23" s="85" t="s">
        <v>171</v>
      </c>
      <c r="D23" s="49" t="s">
        <v>116</v>
      </c>
      <c r="E23" s="50" t="s">
        <v>172</v>
      </c>
      <c r="F23" s="51">
        <v>13.37</v>
      </c>
      <c r="G23" s="52">
        <v>159.7732814024703</v>
      </c>
      <c r="H23" s="52">
        <v>10.85</v>
      </c>
      <c r="I23" s="52">
        <v>12.13</v>
      </c>
      <c r="J23" s="53">
        <v>1.86</v>
      </c>
    </row>
    <row r="24" spans="1:10" x14ac:dyDescent="0.25">
      <c r="A24" s="54"/>
      <c r="B24" s="82" t="s">
        <v>146</v>
      </c>
      <c r="C24" s="86" t="s">
        <v>173</v>
      </c>
      <c r="D24" s="56" t="s">
        <v>117</v>
      </c>
      <c r="E24" s="41" t="s">
        <v>154</v>
      </c>
      <c r="F24" s="57">
        <v>8.24</v>
      </c>
      <c r="G24" s="58">
        <v>132.40810577230101</v>
      </c>
      <c r="H24" s="58">
        <v>3.47</v>
      </c>
      <c r="I24" s="58">
        <v>3.25</v>
      </c>
      <c r="J24" s="59">
        <v>23.78</v>
      </c>
    </row>
    <row r="25" spans="1:10" x14ac:dyDescent="0.25">
      <c r="A25" s="54"/>
      <c r="B25" s="76"/>
      <c r="C25" s="88" t="s">
        <v>155</v>
      </c>
      <c r="D25" s="77" t="s">
        <v>113</v>
      </c>
      <c r="E25" s="78" t="s">
        <v>174</v>
      </c>
      <c r="F25" s="79">
        <v>2.0099999999999998</v>
      </c>
      <c r="G25" s="80">
        <v>93.063763352506385</v>
      </c>
      <c r="H25" s="80">
        <v>3.11</v>
      </c>
      <c r="I25" s="80">
        <v>0.34</v>
      </c>
      <c r="J25" s="81">
        <v>20.41</v>
      </c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150</v>
      </c>
      <c r="B27" s="47" t="s">
        <v>137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145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146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139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151</v>
      </c>
      <c r="B33" s="68" t="s">
        <v>152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149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146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140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44649.513206018521</v>
      </c>
    </row>
    <row r="2" spans="1:2" x14ac:dyDescent="0.2">
      <c r="A2" t="s">
        <v>81</v>
      </c>
      <c r="B2" s="13">
        <v>44649.412222222221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29.03.2022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2022-03-29T04:55:17Z</dcterms:modified>
</cp:coreProperties>
</file>