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rina_o\Documents\"/>
    </mc:Choice>
  </mc:AlternateContent>
  <bookViews>
    <workbookView xWindow="240" yWindow="135" windowWidth="11355" windowHeight="6150" activeTab="1"/>
  </bookViews>
  <sheets>
    <sheet name="12.04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'12.04.2022'!$A$3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D34" i="1" l="1"/>
  <c r="CD29" i="1"/>
  <c r="CD20" i="1"/>
  <c r="CD17" i="1"/>
  <c r="AI37" i="1"/>
  <c r="AE37" i="1"/>
  <c r="AD37" i="1"/>
  <c r="AC37" i="1"/>
  <c r="AB37" i="1"/>
  <c r="AA37" i="1"/>
  <c r="Z37" i="1"/>
  <c r="Y37" i="1"/>
  <c r="X37" i="1"/>
  <c r="W37" i="1"/>
  <c r="I37" i="1"/>
  <c r="H37" i="1"/>
  <c r="G37" i="1"/>
  <c r="F37" i="1"/>
  <c r="E37" i="1"/>
  <c r="D37" i="1"/>
  <c r="CC34" i="1"/>
  <c r="A33" i="1"/>
  <c r="C33" i="1"/>
  <c r="A32" i="1"/>
  <c r="C32" i="1"/>
  <c r="A31" i="1"/>
  <c r="C31" i="1"/>
  <c r="CC29" i="1"/>
  <c r="A28" i="1"/>
  <c r="C28" i="1"/>
  <c r="A27" i="1"/>
  <c r="C27" i="1"/>
  <c r="A26" i="1"/>
  <c r="C26" i="1"/>
  <c r="A25" i="1"/>
  <c r="C25" i="1"/>
  <c r="A24" i="1"/>
  <c r="C24" i="1"/>
  <c r="A23" i="1"/>
  <c r="C23" i="1"/>
  <c r="A22" i="1"/>
  <c r="C22" i="1"/>
  <c r="C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<sst xmlns="http://schemas.openxmlformats.org/spreadsheetml/2006/main" count="218" uniqueCount="174">
  <si>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</si>
  <si>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</si>
  <si>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</si>
  <si>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</si>
  <si>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</si>
  <si>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</si>
  <si>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</si>
  <si>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</si>
  <si>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</si>
  <si>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</si>
  <si>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</si>
  <si>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</si>
  <si>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</si>
  <si>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</si>
  <si>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</si>
  <si>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</si>
  <si>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</si>
  <si>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</si>
  <si>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</si>
  <si>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</si>
  <si>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</si>
  <si>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</si>
  <si>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</si>
  <si>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</si>
  <si>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</si>
  <si>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</si>
  <si>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</si>
  <si>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</si>
  <si>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</si>
  <si>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</si>
  <si>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</si>
  <si>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</si>
  <si>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</si>
  <si>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</si>
  <si>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</si>
  <si>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</si>
  <si>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</si>
  <si>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</si>
  <si>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</si>
  <si>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</si>
  <si>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</si>
  <si>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</si>
  <si>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</si>
  <si>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</si>
  <si>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</si>
  <si>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</si>
  <si>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</si>
  <si>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</si>
  <si>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</si>
  <si>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</si>
  <si>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</si>
  <si>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</si>
  <si>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</si>
  <si>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</si>
  <si>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</si>
  <si>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</si>
  <si>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</si>
  <si>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</si>
  <si>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</si>
  <si>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</si>
  <si>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</si>
  <si>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</si>
  <si>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</si>
  <si>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</si>
  <si>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</si>
  <si>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</si>
  <si>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</si>
  <si>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</si>
  <si>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</si>
  <si>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</si>
  <si>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</si>
  <si>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</si>
  <si>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</si>
  <si>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</si>
  <si>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</si>
  <si>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</si>
  <si>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</si>
  <si>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</si>
  <si>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</si>
  <si>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</si>
  <si>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</si>
  <si>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</si>
  <si>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</si>
  <si>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</si>
  <si>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</si>
  <si>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</si>
  <si>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</si>
  <si>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</si>
  <si>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</si>
  <si>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Заведующая столовой</t>
  </si>
  <si>
    <t>Бурина О.А.</t>
  </si>
  <si>
    <t>Зам .директора по АХО</t>
  </si>
  <si>
    <t>Прилуков В.Н.</t>
  </si>
  <si>
    <t>ГБОУ СО "КШИ "ЕКК"</t>
  </si>
  <si>
    <t>1-4 класс</t>
  </si>
  <si>
    <t>СанПиН 2.3/2.4.3590-20  7-11 лет</t>
  </si>
  <si>
    <t>Завтрак</t>
  </si>
  <si>
    <t>Суп молочный с лапшой</t>
  </si>
  <si>
    <t>Сыр голландский брусковой</t>
  </si>
  <si>
    <t>Напиток из чая с соком</t>
  </si>
  <si>
    <t>Батон "Золотинка"</t>
  </si>
  <si>
    <t>Масло сладко-сливочное несоленое</t>
  </si>
  <si>
    <t>Хлеб Чусовской  с йодказеином</t>
  </si>
  <si>
    <t>Итого за 'Завтрак'</t>
  </si>
  <si>
    <t>10:00</t>
  </si>
  <si>
    <t>Фрукты</t>
  </si>
  <si>
    <t>Итого за '10:00'</t>
  </si>
  <si>
    <t>Обед</t>
  </si>
  <si>
    <t>Салат из отварного картофеля с соленым огурцом, репчатым луком и растительным маслом</t>
  </si>
  <si>
    <t>Суп картофельный с крупой</t>
  </si>
  <si>
    <t>Печень по-строгановски</t>
  </si>
  <si>
    <t>Каша рисовая рассыпчатая</t>
  </si>
  <si>
    <t>Напиток из шиповника</t>
  </si>
  <si>
    <t>Хлеб "Крестьянский" с "Валетек-8"</t>
  </si>
  <si>
    <t>Итого за 'Обед'</t>
  </si>
  <si>
    <t>Полдник</t>
  </si>
  <si>
    <t>Омлет запеченный или паровой</t>
  </si>
  <si>
    <t>Какао с молоком</t>
  </si>
  <si>
    <t>Итого за 'Полдник'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</si>
  <si>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</si>
  <si>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</si>
  <si>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</si>
  <si>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</si>
  <si>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Школа</t>
  </si>
  <si>
    <t>ГБОУ СО КШИ "ЕКК"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</si>
  <si>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</si>
  <si>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</si>
  <si>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</si>
  <si>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</si>
  <si>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</si>
  <si>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</si>
  <si>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</si>
  <si>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</si>
  <si>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</si>
  <si>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</si>
  <si>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</si>
  <si>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</si>
  <si>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</si>
  <si>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</si>
  <si>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</si>
  <si>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</si>
  <si>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</si>
  <si>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</si>
  <si>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</si>
  <si>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</si>
  <si>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</si>
  <si>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</si>
  <si>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</si>
  <si>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</si>
  <si>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</si>
  <si>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</si>
  <si>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</si>
  <si>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</si>
  <si>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24/2</t>
  </si>
  <si>
    <t>200</t>
  </si>
  <si>
    <t>-</t>
  </si>
  <si>
    <t>13</t>
  </si>
  <si>
    <t>28/10</t>
  </si>
  <si>
    <t>30</t>
  </si>
  <si>
    <t>7</t>
  </si>
  <si>
    <t>45</t>
  </si>
  <si>
    <t>41/1</t>
  </si>
  <si>
    <t>80</t>
  </si>
  <si>
    <t>14/2</t>
  </si>
  <si>
    <t>9/8</t>
  </si>
  <si>
    <t>100</t>
  </si>
  <si>
    <t>43/3</t>
  </si>
  <si>
    <t>37/10</t>
  </si>
  <si>
    <t>40</t>
  </si>
  <si>
    <t>2/6</t>
  </si>
  <si>
    <t>110</t>
  </si>
  <si>
    <t>36/10</t>
  </si>
  <si>
    <t>35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</si>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</sst>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3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49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2" fontId="5" fillId="2" borderId="2" xfId="1" applyNumberFormat="1" applyFill="1" applyBorder="1" applyProtection="1">
      <protection locked="0"/>
    </xf>
    <xf numFmtId="1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49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49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49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49" fontId="5" fillId="0" borderId="0" xfId="1" applyNumberFormat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5" fillId="2" borderId="7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47"/>
  <sheetViews>
    <sheetView topLeftCell="A6" zoomScaleNormal="100" workbookViewId="0"/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0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customWidth="1"/>
    <col min="36" max="80" width="0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1"/>
    </row>
    <row r="2" spans="1:95" ht="15.75" customHeight="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5" s="5" customFormat="1" hidden="1" x14ac:dyDescent="0.25">
      <c r="A3" s="6"/>
      <c r="B3" s="6" t="str">
        <f>"12 апреля 2022 г."</f>
        <v>12 апреля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 t="s">
        <v>93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19"/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CC6" s="1"/>
      <c r="CD6" s="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21" t="s">
        <v>84</v>
      </c>
      <c r="B8" s="20" t="s">
        <v>85</v>
      </c>
      <c r="C8" s="20" t="s">
        <v>78</v>
      </c>
      <c r="D8" s="20" t="s">
        <v>1</v>
      </c>
      <c r="E8" s="20"/>
      <c r="F8" s="20" t="s">
        <v>6</v>
      </c>
      <c r="G8" s="20"/>
      <c r="H8" s="20" t="s">
        <v>79</v>
      </c>
      <c r="I8" s="20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20" t="s">
        <v>75</v>
      </c>
      <c r="X8" s="20"/>
      <c r="Y8" s="20"/>
      <c r="Z8" s="20"/>
      <c r="AA8" s="16" t="s">
        <v>74</v>
      </c>
      <c r="AB8" s="16"/>
      <c r="AC8" s="16"/>
      <c r="AD8" s="16"/>
      <c r="AE8" s="16"/>
      <c r="AF8" s="16"/>
      <c r="AG8" s="16"/>
      <c r="AH8" s="16"/>
      <c r="AI8" s="20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20" t="s">
        <v>87</v>
      </c>
      <c r="CD8" s="20" t="s">
        <v>88</v>
      </c>
    </row>
    <row r="9" spans="1:95" ht="15.75" customHeight="1" x14ac:dyDescent="0.25">
      <c r="A9" s="22"/>
      <c r="B9" s="20"/>
      <c r="C9" s="20"/>
      <c r="D9" s="11" t="s">
        <v>0</v>
      </c>
      <c r="E9" s="11" t="s">
        <v>2</v>
      </c>
      <c r="F9" s="11" t="s">
        <v>0</v>
      </c>
      <c r="G9" s="11" t="s">
        <v>3</v>
      </c>
      <c r="H9" s="20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2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"/>
      <c r="CD9" s="20"/>
    </row>
    <row r="10" spans="1:95" x14ac:dyDescent="0.25">
      <c r="B10" s="23" t="s">
        <v>96</v>
      </c>
      <c r="CD10" s="15"/>
    </row>
    <row r="11" spans="1:95" s="31" customFormat="1" ht="31.5" x14ac:dyDescent="0.25">
      <c r="A11" s="28" t="str">
        <f>"24/2"</f>
        <v>24/2</v>
      </c>
      <c r="B11" s="29" t="s">
        <v>97</v>
      </c>
      <c r="C11" s="30" t="str">
        <f>"200"</f>
        <v>200</v>
      </c>
      <c r="D11" s="30">
        <v>5.18</v>
      </c>
      <c r="E11" s="30">
        <v>3.88</v>
      </c>
      <c r="F11" s="30">
        <v>6.04</v>
      </c>
      <c r="G11" s="30">
        <v>0.15</v>
      </c>
      <c r="H11" s="30">
        <v>15.84</v>
      </c>
      <c r="I11" s="30">
        <v>137.24869549916727</v>
      </c>
      <c r="J11" s="30">
        <v>3.82</v>
      </c>
      <c r="K11" s="30">
        <v>0.05</v>
      </c>
      <c r="L11" s="30">
        <v>0</v>
      </c>
      <c r="M11" s="30">
        <v>0</v>
      </c>
      <c r="N11" s="30">
        <v>7.7</v>
      </c>
      <c r="O11" s="30">
        <v>7.72</v>
      </c>
      <c r="P11" s="30">
        <v>0.42</v>
      </c>
      <c r="Q11" s="30">
        <v>0</v>
      </c>
      <c r="R11" s="30">
        <v>0</v>
      </c>
      <c r="S11" s="30">
        <v>0.14000000000000001</v>
      </c>
      <c r="T11" s="30">
        <v>1.42</v>
      </c>
      <c r="U11" s="30">
        <v>221.25</v>
      </c>
      <c r="V11" s="30">
        <v>211.93</v>
      </c>
      <c r="W11" s="30">
        <v>162.51</v>
      </c>
      <c r="X11" s="30">
        <v>20.03</v>
      </c>
      <c r="Y11" s="30">
        <v>124.39</v>
      </c>
      <c r="Z11" s="30">
        <v>0.34</v>
      </c>
      <c r="AA11" s="30">
        <v>39.049999999999997</v>
      </c>
      <c r="AB11" s="30">
        <v>19.100000000000001</v>
      </c>
      <c r="AC11" s="30">
        <v>43.04</v>
      </c>
      <c r="AD11" s="30">
        <v>0.2</v>
      </c>
      <c r="AE11" s="30">
        <v>0.06</v>
      </c>
      <c r="AF11" s="30">
        <v>0.19</v>
      </c>
      <c r="AG11" s="30">
        <v>0.24</v>
      </c>
      <c r="AH11" s="30">
        <v>1.44</v>
      </c>
      <c r="AI11" s="30">
        <v>0.71</v>
      </c>
      <c r="AJ11" s="31">
        <v>0</v>
      </c>
      <c r="AK11" s="31">
        <v>218.17</v>
      </c>
      <c r="AL11" s="31">
        <v>215.48</v>
      </c>
      <c r="AM11" s="31">
        <v>465.32</v>
      </c>
      <c r="AN11" s="31">
        <v>326.75</v>
      </c>
      <c r="AO11" s="31">
        <v>117.26</v>
      </c>
      <c r="AP11" s="31">
        <v>211.11</v>
      </c>
      <c r="AQ11" s="31">
        <v>69.83</v>
      </c>
      <c r="AR11" s="31">
        <v>254.98</v>
      </c>
      <c r="AS11" s="31">
        <v>39.71</v>
      </c>
      <c r="AT11" s="31">
        <v>47.82</v>
      </c>
      <c r="AU11" s="31">
        <v>41.16</v>
      </c>
      <c r="AV11" s="31">
        <v>24.19</v>
      </c>
      <c r="AW11" s="31">
        <v>41.92</v>
      </c>
      <c r="AX11" s="31">
        <v>367.95</v>
      </c>
      <c r="AY11" s="31">
        <v>0</v>
      </c>
      <c r="AZ11" s="31">
        <v>115.95</v>
      </c>
      <c r="BA11" s="31">
        <v>60.17</v>
      </c>
      <c r="BB11" s="31">
        <v>275.97000000000003</v>
      </c>
      <c r="BC11" s="31">
        <v>58.59</v>
      </c>
      <c r="BD11" s="31">
        <v>7.0000000000000007E-2</v>
      </c>
      <c r="BE11" s="31">
        <v>0.02</v>
      </c>
      <c r="BF11" s="31">
        <v>0.01</v>
      </c>
      <c r="BG11" s="31">
        <v>0.04</v>
      </c>
      <c r="BH11" s="31">
        <v>0.05</v>
      </c>
      <c r="BI11" s="31">
        <v>0.15</v>
      </c>
      <c r="BJ11" s="31">
        <v>0</v>
      </c>
      <c r="BK11" s="31">
        <v>0.5</v>
      </c>
      <c r="BL11" s="31">
        <v>0</v>
      </c>
      <c r="BM11" s="31">
        <v>0.15</v>
      </c>
      <c r="BN11" s="31">
        <v>0</v>
      </c>
      <c r="BO11" s="31">
        <v>0</v>
      </c>
      <c r="BP11" s="31">
        <v>0</v>
      </c>
      <c r="BQ11" s="31">
        <v>0.02</v>
      </c>
      <c r="BR11" s="31">
        <v>0.06</v>
      </c>
      <c r="BS11" s="31">
        <v>0.45</v>
      </c>
      <c r="BT11" s="31">
        <v>0</v>
      </c>
      <c r="BU11" s="31">
        <v>0</v>
      </c>
      <c r="BV11" s="31">
        <v>0.06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162.34</v>
      </c>
      <c r="CC11" s="32">
        <v>6.87</v>
      </c>
      <c r="CD11" s="32"/>
      <c r="CE11" s="31">
        <v>42.24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1.2</v>
      </c>
      <c r="CQ11" s="31">
        <v>0.4</v>
      </c>
    </row>
    <row r="12" spans="1:95" s="31" customFormat="1" ht="31.5" x14ac:dyDescent="0.25">
      <c r="A12" s="28" t="str">
        <f>"-"</f>
        <v>-</v>
      </c>
      <c r="B12" s="29" t="s">
        <v>98</v>
      </c>
      <c r="C12" s="30" t="str">
        <f>"13"</f>
        <v>13</v>
      </c>
      <c r="D12" s="30">
        <v>3.42</v>
      </c>
      <c r="E12" s="30">
        <v>3.42</v>
      </c>
      <c r="F12" s="30">
        <v>5.85</v>
      </c>
      <c r="G12" s="30">
        <v>0</v>
      </c>
      <c r="H12" s="30">
        <v>0</v>
      </c>
      <c r="I12" s="30">
        <v>67.105999999999995</v>
      </c>
      <c r="J12" s="30">
        <v>1.99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0.26</v>
      </c>
      <c r="T12" s="30">
        <v>0.56000000000000005</v>
      </c>
      <c r="U12" s="30">
        <v>143</v>
      </c>
      <c r="V12" s="30">
        <v>13</v>
      </c>
      <c r="W12" s="30">
        <v>130</v>
      </c>
      <c r="X12" s="30">
        <v>7.15</v>
      </c>
      <c r="Y12" s="30">
        <v>78</v>
      </c>
      <c r="Z12" s="30">
        <v>0.09</v>
      </c>
      <c r="AA12" s="30">
        <v>27.3</v>
      </c>
      <c r="AB12" s="30">
        <v>22.1</v>
      </c>
      <c r="AC12" s="30">
        <v>30.94</v>
      </c>
      <c r="AD12" s="30">
        <v>0.05</v>
      </c>
      <c r="AE12" s="30">
        <v>0</v>
      </c>
      <c r="AF12" s="30">
        <v>0.05</v>
      </c>
      <c r="AG12" s="30">
        <v>0.03</v>
      </c>
      <c r="AH12" s="30">
        <v>0.88</v>
      </c>
      <c r="AI12" s="30">
        <v>0.09</v>
      </c>
      <c r="AJ12" s="31">
        <v>0</v>
      </c>
      <c r="AK12" s="31">
        <v>204.1</v>
      </c>
      <c r="AL12" s="31">
        <v>152.1</v>
      </c>
      <c r="AM12" s="31">
        <v>299</v>
      </c>
      <c r="AN12" s="31">
        <v>205.4</v>
      </c>
      <c r="AO12" s="31">
        <v>72.8</v>
      </c>
      <c r="AP12" s="31">
        <v>123.5</v>
      </c>
      <c r="AQ12" s="31">
        <v>91</v>
      </c>
      <c r="AR12" s="31">
        <v>174.2</v>
      </c>
      <c r="AS12" s="31">
        <v>98.8</v>
      </c>
      <c r="AT12" s="31">
        <v>113.1</v>
      </c>
      <c r="AU12" s="31">
        <v>202.8</v>
      </c>
      <c r="AV12" s="31">
        <v>91</v>
      </c>
      <c r="AW12" s="31">
        <v>66.3</v>
      </c>
      <c r="AX12" s="31">
        <v>672.1</v>
      </c>
      <c r="AY12" s="31">
        <v>0</v>
      </c>
      <c r="AZ12" s="31">
        <v>354.9</v>
      </c>
      <c r="BA12" s="31">
        <v>167.7</v>
      </c>
      <c r="BB12" s="31">
        <v>180.7</v>
      </c>
      <c r="BC12" s="31">
        <v>27.95</v>
      </c>
      <c r="BD12" s="31">
        <v>0</v>
      </c>
      <c r="BE12" s="31">
        <v>0.01</v>
      </c>
      <c r="BF12" s="31">
        <v>0.05</v>
      </c>
      <c r="BG12" s="31">
        <v>0.14000000000000001</v>
      </c>
      <c r="BH12" s="31">
        <v>0.17</v>
      </c>
      <c r="BI12" s="31">
        <v>0.43</v>
      </c>
      <c r="BJ12" s="31">
        <v>0.05</v>
      </c>
      <c r="BK12" s="31">
        <v>0.91</v>
      </c>
      <c r="BL12" s="31">
        <v>0.01</v>
      </c>
      <c r="BM12" s="31">
        <v>0.2</v>
      </c>
      <c r="BN12" s="31">
        <v>0.01</v>
      </c>
      <c r="BO12" s="31">
        <v>0</v>
      </c>
      <c r="BP12" s="31">
        <v>0</v>
      </c>
      <c r="BQ12" s="31">
        <v>0.06</v>
      </c>
      <c r="BR12" s="31">
        <v>0.09</v>
      </c>
      <c r="BS12" s="31">
        <v>0.68</v>
      </c>
      <c r="BT12" s="31">
        <v>0</v>
      </c>
      <c r="BU12" s="31">
        <v>0</v>
      </c>
      <c r="BV12" s="31">
        <v>0.09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2.91</v>
      </c>
      <c r="CC12" s="32">
        <v>4.68</v>
      </c>
      <c r="CD12" s="32"/>
      <c r="CE12" s="31">
        <v>30.98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</row>
    <row r="13" spans="1:95" s="31" customFormat="1" ht="31.5" x14ac:dyDescent="0.25">
      <c r="A13" s="28" t="str">
        <f>"28/10"</f>
        <v>28/10</v>
      </c>
      <c r="B13" s="29" t="s">
        <v>99</v>
      </c>
      <c r="C13" s="30" t="str">
        <f>"200"</f>
        <v>200</v>
      </c>
      <c r="D13" s="30">
        <v>0.53</v>
      </c>
      <c r="E13" s="30">
        <v>0</v>
      </c>
      <c r="F13" s="30">
        <v>0.11</v>
      </c>
      <c r="G13" s="30">
        <v>0</v>
      </c>
      <c r="H13" s="30">
        <v>14.99</v>
      </c>
      <c r="I13" s="30">
        <v>61.253519999999988</v>
      </c>
      <c r="J13" s="30">
        <v>0</v>
      </c>
      <c r="K13" s="30">
        <v>0</v>
      </c>
      <c r="L13" s="30">
        <v>0</v>
      </c>
      <c r="M13" s="30">
        <v>0</v>
      </c>
      <c r="N13" s="30">
        <v>14.59</v>
      </c>
      <c r="O13" s="30">
        <v>0.19</v>
      </c>
      <c r="P13" s="30">
        <v>0.21</v>
      </c>
      <c r="Q13" s="30">
        <v>0</v>
      </c>
      <c r="R13" s="30">
        <v>0</v>
      </c>
      <c r="S13" s="30">
        <v>0.51</v>
      </c>
      <c r="T13" s="30">
        <v>0.31</v>
      </c>
      <c r="U13" s="30">
        <v>5.99</v>
      </c>
      <c r="V13" s="30">
        <v>118.95</v>
      </c>
      <c r="W13" s="30">
        <v>6.94</v>
      </c>
      <c r="X13" s="30">
        <v>3.8</v>
      </c>
      <c r="Y13" s="30">
        <v>6.51</v>
      </c>
      <c r="Z13" s="30">
        <v>1.37</v>
      </c>
      <c r="AA13" s="30">
        <v>0</v>
      </c>
      <c r="AB13" s="30">
        <v>0</v>
      </c>
      <c r="AC13" s="30">
        <v>0</v>
      </c>
      <c r="AD13" s="30">
        <v>0.1</v>
      </c>
      <c r="AE13" s="30">
        <v>0.01</v>
      </c>
      <c r="AF13" s="30">
        <v>0.01</v>
      </c>
      <c r="AG13" s="30">
        <v>0.09</v>
      </c>
      <c r="AH13" s="30">
        <v>0.2</v>
      </c>
      <c r="AI13" s="30">
        <v>0.8</v>
      </c>
      <c r="AJ13" s="31">
        <v>0.2</v>
      </c>
      <c r="AK13" s="31">
        <v>0</v>
      </c>
      <c r="AL13" s="31">
        <v>0</v>
      </c>
      <c r="AM13" s="31">
        <v>13.72</v>
      </c>
      <c r="AN13" s="31">
        <v>13.72</v>
      </c>
      <c r="AO13" s="31">
        <v>1.96</v>
      </c>
      <c r="AP13" s="31">
        <v>7.84</v>
      </c>
      <c r="AQ13" s="31">
        <v>1.96</v>
      </c>
      <c r="AR13" s="31">
        <v>6.86</v>
      </c>
      <c r="AS13" s="31">
        <v>12.74</v>
      </c>
      <c r="AT13" s="31">
        <v>7.84</v>
      </c>
      <c r="AU13" s="31">
        <v>56.84</v>
      </c>
      <c r="AV13" s="31">
        <v>4.9000000000000004</v>
      </c>
      <c r="AW13" s="31">
        <v>10.78</v>
      </c>
      <c r="AX13" s="31">
        <v>31.36</v>
      </c>
      <c r="AY13" s="31">
        <v>0</v>
      </c>
      <c r="AZ13" s="31">
        <v>9.8000000000000007</v>
      </c>
      <c r="BA13" s="31">
        <v>11.76</v>
      </c>
      <c r="BB13" s="31">
        <v>4.9000000000000004</v>
      </c>
      <c r="BC13" s="31">
        <v>3.92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188.11</v>
      </c>
      <c r="CC13" s="32">
        <v>3.49</v>
      </c>
      <c r="CD13" s="32"/>
      <c r="CE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5</v>
      </c>
      <c r="CQ13" s="31">
        <v>0</v>
      </c>
    </row>
    <row r="14" spans="1:95" s="31" customFormat="1" x14ac:dyDescent="0.25">
      <c r="A14" s="28" t="str">
        <f>"-"</f>
        <v>-</v>
      </c>
      <c r="B14" s="29" t="s">
        <v>100</v>
      </c>
      <c r="C14" s="30" t="str">
        <f>"30"</f>
        <v>30</v>
      </c>
      <c r="D14" s="30">
        <v>2.91</v>
      </c>
      <c r="E14" s="30">
        <v>0</v>
      </c>
      <c r="F14" s="30">
        <v>1.23</v>
      </c>
      <c r="G14" s="30">
        <v>0</v>
      </c>
      <c r="H14" s="30">
        <v>19.95</v>
      </c>
      <c r="I14" s="30">
        <v>98.454999999999984</v>
      </c>
      <c r="J14" s="30">
        <v>0</v>
      </c>
      <c r="K14" s="30">
        <v>0</v>
      </c>
      <c r="L14" s="30">
        <v>0</v>
      </c>
      <c r="M14" s="30">
        <v>0</v>
      </c>
      <c r="N14" s="30">
        <v>19.95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0.27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10.92</v>
      </c>
      <c r="CC14" s="32">
        <v>1.75</v>
      </c>
      <c r="CD14" s="32"/>
      <c r="CE14" s="31">
        <v>0.05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</row>
    <row r="15" spans="1:95" s="31" customFormat="1" ht="47.25" x14ac:dyDescent="0.25">
      <c r="A15" s="28" t="str">
        <f>"-"</f>
        <v>-</v>
      </c>
      <c r="B15" s="29" t="s">
        <v>101</v>
      </c>
      <c r="C15" s="30" t="str">
        <f>"7"</f>
        <v>7</v>
      </c>
      <c r="D15" s="30">
        <v>0.04</v>
      </c>
      <c r="E15" s="30">
        <v>0.04</v>
      </c>
      <c r="F15" s="30">
        <v>5.78</v>
      </c>
      <c r="G15" s="30">
        <v>0</v>
      </c>
      <c r="H15" s="30">
        <v>0.06</v>
      </c>
      <c r="I15" s="30">
        <v>52.327800000000003</v>
      </c>
      <c r="J15" s="30">
        <v>3.75</v>
      </c>
      <c r="K15" s="30">
        <v>0.18</v>
      </c>
      <c r="L15" s="30">
        <v>0</v>
      </c>
      <c r="M15" s="30">
        <v>0</v>
      </c>
      <c r="N15" s="30">
        <v>0.06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0.01</v>
      </c>
      <c r="U15" s="30">
        <v>0.49</v>
      </c>
      <c r="V15" s="30">
        <v>1.05</v>
      </c>
      <c r="W15" s="30">
        <v>0.84</v>
      </c>
      <c r="X15" s="30">
        <v>0</v>
      </c>
      <c r="Y15" s="30">
        <v>1.33</v>
      </c>
      <c r="Z15" s="30">
        <v>0.01</v>
      </c>
      <c r="AA15" s="30">
        <v>41.3</v>
      </c>
      <c r="AB15" s="30">
        <v>26.6</v>
      </c>
      <c r="AC15" s="30">
        <v>45.71</v>
      </c>
      <c r="AD15" s="30">
        <v>7.0000000000000007E-2</v>
      </c>
      <c r="AE15" s="30">
        <v>0</v>
      </c>
      <c r="AF15" s="30">
        <v>0.01</v>
      </c>
      <c r="AG15" s="30">
        <v>0</v>
      </c>
      <c r="AH15" s="30">
        <v>0.01</v>
      </c>
      <c r="AI15" s="30">
        <v>0</v>
      </c>
      <c r="AJ15" s="31">
        <v>0</v>
      </c>
      <c r="AK15" s="31">
        <v>1.82</v>
      </c>
      <c r="AL15" s="31">
        <v>1.75</v>
      </c>
      <c r="AM15" s="31">
        <v>3.29</v>
      </c>
      <c r="AN15" s="31">
        <v>1.96</v>
      </c>
      <c r="AO15" s="31">
        <v>0.77</v>
      </c>
      <c r="AP15" s="31">
        <v>2.1</v>
      </c>
      <c r="AQ15" s="31">
        <v>1.89</v>
      </c>
      <c r="AR15" s="31">
        <v>1.82</v>
      </c>
      <c r="AS15" s="31">
        <v>1.54</v>
      </c>
      <c r="AT15" s="31">
        <v>1.1200000000000001</v>
      </c>
      <c r="AU15" s="31">
        <v>2.52</v>
      </c>
      <c r="AV15" s="31">
        <v>1.54</v>
      </c>
      <c r="AW15" s="31">
        <v>1.05</v>
      </c>
      <c r="AX15" s="31">
        <v>6.23</v>
      </c>
      <c r="AY15" s="31">
        <v>0</v>
      </c>
      <c r="AZ15" s="31">
        <v>2.1</v>
      </c>
      <c r="BA15" s="31">
        <v>2.38</v>
      </c>
      <c r="BB15" s="31">
        <v>1.82</v>
      </c>
      <c r="BC15" s="31">
        <v>0.42</v>
      </c>
      <c r="BD15" s="31">
        <v>0.26</v>
      </c>
      <c r="BE15" s="31">
        <v>0.06</v>
      </c>
      <c r="BF15" s="31">
        <v>0.05</v>
      </c>
      <c r="BG15" s="31">
        <v>0.13</v>
      </c>
      <c r="BH15" s="31">
        <v>0.17</v>
      </c>
      <c r="BI15" s="31">
        <v>0.55000000000000004</v>
      </c>
      <c r="BJ15" s="31">
        <v>0</v>
      </c>
      <c r="BK15" s="31">
        <v>1.72</v>
      </c>
      <c r="BL15" s="31">
        <v>0</v>
      </c>
      <c r="BM15" s="31">
        <v>0.53</v>
      </c>
      <c r="BN15" s="31">
        <v>0</v>
      </c>
      <c r="BO15" s="31">
        <v>0</v>
      </c>
      <c r="BP15" s="31">
        <v>0</v>
      </c>
      <c r="BQ15" s="31">
        <v>0.06</v>
      </c>
      <c r="BR15" s="31">
        <v>0.2</v>
      </c>
      <c r="BS15" s="31">
        <v>1.59</v>
      </c>
      <c r="BT15" s="31">
        <v>0</v>
      </c>
      <c r="BU15" s="31">
        <v>0</v>
      </c>
      <c r="BV15" s="31">
        <v>0.06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1.1200000000000001</v>
      </c>
      <c r="CC15" s="32">
        <v>2.17</v>
      </c>
      <c r="CD15" s="32"/>
      <c r="CE15" s="31">
        <v>45.73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</row>
    <row r="16" spans="1:95" s="17" customFormat="1" ht="31.5" x14ac:dyDescent="0.25">
      <c r="A16" s="24" t="str">
        <f>"-"</f>
        <v>-</v>
      </c>
      <c r="B16" s="25" t="s">
        <v>102</v>
      </c>
      <c r="C16" s="26" t="str">
        <f>"45"</f>
        <v>45</v>
      </c>
      <c r="D16" s="26">
        <v>3.21</v>
      </c>
      <c r="E16" s="26">
        <v>0</v>
      </c>
      <c r="F16" s="26">
        <v>0.57999999999999996</v>
      </c>
      <c r="G16" s="26">
        <v>0</v>
      </c>
      <c r="H16" s="26">
        <v>20.45</v>
      </c>
      <c r="I16" s="26">
        <v>95.776785714285808</v>
      </c>
      <c r="J16" s="26">
        <v>0</v>
      </c>
      <c r="K16" s="26">
        <v>0</v>
      </c>
      <c r="L16" s="26">
        <v>0</v>
      </c>
      <c r="M16" s="26">
        <v>0</v>
      </c>
      <c r="N16" s="26">
        <v>20.45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20.399999999999999</v>
      </c>
      <c r="CC16" s="27">
        <v>2.23</v>
      </c>
      <c r="CD16" s="27"/>
      <c r="CE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</row>
    <row r="17" spans="1:95" s="36" customFormat="1" ht="31.5" x14ac:dyDescent="0.25">
      <c r="A17" s="33"/>
      <c r="B17" s="34" t="s">
        <v>103</v>
      </c>
      <c r="C17" s="35"/>
      <c r="D17" s="35">
        <v>15.28</v>
      </c>
      <c r="E17" s="35">
        <v>7.34</v>
      </c>
      <c r="F17" s="35">
        <v>19.579999999999998</v>
      </c>
      <c r="G17" s="35">
        <v>0.15</v>
      </c>
      <c r="H17" s="35">
        <v>71.290000000000006</v>
      </c>
      <c r="I17" s="35">
        <v>512.16999999999996</v>
      </c>
      <c r="J17" s="35">
        <v>9.56</v>
      </c>
      <c r="K17" s="35">
        <v>0.23</v>
      </c>
      <c r="L17" s="35">
        <v>0</v>
      </c>
      <c r="M17" s="35">
        <v>0</v>
      </c>
      <c r="N17" s="35">
        <v>62.75</v>
      </c>
      <c r="O17" s="35">
        <v>7.91</v>
      </c>
      <c r="P17" s="35">
        <v>0.63</v>
      </c>
      <c r="Q17" s="35">
        <v>0</v>
      </c>
      <c r="R17" s="35">
        <v>0</v>
      </c>
      <c r="S17" s="35">
        <v>0.91</v>
      </c>
      <c r="T17" s="35">
        <v>2.2999999999999998</v>
      </c>
      <c r="U17" s="35">
        <v>370.73</v>
      </c>
      <c r="V17" s="35">
        <v>344.93</v>
      </c>
      <c r="W17" s="35">
        <v>300.29000000000002</v>
      </c>
      <c r="X17" s="35">
        <v>30.98</v>
      </c>
      <c r="Y17" s="35">
        <v>210.23</v>
      </c>
      <c r="Z17" s="35">
        <v>1.81</v>
      </c>
      <c r="AA17" s="35">
        <v>107.65</v>
      </c>
      <c r="AB17" s="35">
        <v>68.08</v>
      </c>
      <c r="AC17" s="35">
        <v>119.69</v>
      </c>
      <c r="AD17" s="35">
        <v>0.42</v>
      </c>
      <c r="AE17" s="35">
        <v>0.08</v>
      </c>
      <c r="AF17" s="35">
        <v>0.26</v>
      </c>
      <c r="AG17" s="35">
        <v>0.35</v>
      </c>
      <c r="AH17" s="35">
        <v>2.54</v>
      </c>
      <c r="AI17" s="35">
        <v>1.6</v>
      </c>
      <c r="AJ17" s="36">
        <v>0.2</v>
      </c>
      <c r="AK17" s="36">
        <v>424.09</v>
      </c>
      <c r="AL17" s="36">
        <v>369.33</v>
      </c>
      <c r="AM17" s="36">
        <v>781.33</v>
      </c>
      <c r="AN17" s="36">
        <v>547.83000000000004</v>
      </c>
      <c r="AO17" s="36">
        <v>192.79</v>
      </c>
      <c r="AP17" s="36">
        <v>344.55</v>
      </c>
      <c r="AQ17" s="36">
        <v>164.68</v>
      </c>
      <c r="AR17" s="36">
        <v>437.86</v>
      </c>
      <c r="AS17" s="36">
        <v>152.79</v>
      </c>
      <c r="AT17" s="36">
        <v>169.88</v>
      </c>
      <c r="AU17" s="36">
        <v>303.32</v>
      </c>
      <c r="AV17" s="36">
        <v>121.63</v>
      </c>
      <c r="AW17" s="36">
        <v>120.05</v>
      </c>
      <c r="AX17" s="36">
        <v>1077.6400000000001</v>
      </c>
      <c r="AY17" s="36">
        <v>0</v>
      </c>
      <c r="AZ17" s="36">
        <v>482.75</v>
      </c>
      <c r="BA17" s="36">
        <v>242.01</v>
      </c>
      <c r="BB17" s="36">
        <v>463.39</v>
      </c>
      <c r="BC17" s="36">
        <v>90.88</v>
      </c>
      <c r="BD17" s="36">
        <v>0.34</v>
      </c>
      <c r="BE17" s="36">
        <v>0.09</v>
      </c>
      <c r="BF17" s="36">
        <v>0.12</v>
      </c>
      <c r="BG17" s="36">
        <v>0.31</v>
      </c>
      <c r="BH17" s="36">
        <v>0.38</v>
      </c>
      <c r="BI17" s="36">
        <v>1.1399999999999999</v>
      </c>
      <c r="BJ17" s="36">
        <v>0.05</v>
      </c>
      <c r="BK17" s="36">
        <v>3.13</v>
      </c>
      <c r="BL17" s="36">
        <v>0.01</v>
      </c>
      <c r="BM17" s="36">
        <v>0.88</v>
      </c>
      <c r="BN17" s="36">
        <v>0.01</v>
      </c>
      <c r="BO17" s="36">
        <v>0</v>
      </c>
      <c r="BP17" s="36">
        <v>0</v>
      </c>
      <c r="BQ17" s="36">
        <v>0.14000000000000001</v>
      </c>
      <c r="BR17" s="36">
        <v>0.35</v>
      </c>
      <c r="BS17" s="36">
        <v>2.71</v>
      </c>
      <c r="BT17" s="36">
        <v>0</v>
      </c>
      <c r="BU17" s="36">
        <v>0</v>
      </c>
      <c r="BV17" s="36">
        <v>0.21</v>
      </c>
      <c r="BW17" s="36">
        <v>0.01</v>
      </c>
      <c r="BX17" s="36">
        <v>0</v>
      </c>
      <c r="BY17" s="36">
        <v>0</v>
      </c>
      <c r="BZ17" s="36">
        <v>0</v>
      </c>
      <c r="CA17" s="36">
        <v>0</v>
      </c>
      <c r="CB17" s="36">
        <v>385.79</v>
      </c>
      <c r="CC17" s="15">
        <f>SUM($CC$10:$CC$16)</f>
        <v>21.19</v>
      </c>
      <c r="CD17" s="15">
        <f>$I$17/$I$36*100</f>
        <v>29.059290780141843</v>
      </c>
      <c r="CE17" s="36">
        <v>119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6.2</v>
      </c>
      <c r="CQ17" s="36">
        <v>0.4</v>
      </c>
    </row>
    <row r="18" spans="1:95" x14ac:dyDescent="0.25">
      <c r="B18" s="23" t="s">
        <v>104</v>
      </c>
    </row>
    <row r="19" spans="1:95" s="17" customFormat="1" x14ac:dyDescent="0.25">
      <c r="A19" s="24" t="str">
        <f>"-"</f>
        <v>-</v>
      </c>
      <c r="B19" s="25" t="s">
        <v>105</v>
      </c>
      <c r="C19" s="26" t="str">
        <f>"200"</f>
        <v>200</v>
      </c>
      <c r="D19" s="26">
        <v>0.8</v>
      </c>
      <c r="E19" s="26">
        <v>0</v>
      </c>
      <c r="F19" s="26">
        <v>0.8</v>
      </c>
      <c r="G19" s="26">
        <v>0.8</v>
      </c>
      <c r="H19" s="26">
        <v>23.2</v>
      </c>
      <c r="I19" s="26">
        <v>97.36</v>
      </c>
      <c r="J19" s="26">
        <v>0.2</v>
      </c>
      <c r="K19" s="26">
        <v>0</v>
      </c>
      <c r="L19" s="26">
        <v>0</v>
      </c>
      <c r="M19" s="26">
        <v>0</v>
      </c>
      <c r="N19" s="26">
        <v>18</v>
      </c>
      <c r="O19" s="26">
        <v>1.6</v>
      </c>
      <c r="P19" s="26">
        <v>3.6</v>
      </c>
      <c r="Q19" s="26">
        <v>0</v>
      </c>
      <c r="R19" s="26">
        <v>0</v>
      </c>
      <c r="S19" s="26">
        <v>1.6</v>
      </c>
      <c r="T19" s="26">
        <v>1</v>
      </c>
      <c r="U19" s="26">
        <v>52</v>
      </c>
      <c r="V19" s="26">
        <v>556</v>
      </c>
      <c r="W19" s="26">
        <v>32</v>
      </c>
      <c r="X19" s="26">
        <v>18</v>
      </c>
      <c r="Y19" s="26">
        <v>22</v>
      </c>
      <c r="Z19" s="26">
        <v>4.4000000000000004</v>
      </c>
      <c r="AA19" s="26">
        <v>0</v>
      </c>
      <c r="AB19" s="26">
        <v>60</v>
      </c>
      <c r="AC19" s="26">
        <v>10</v>
      </c>
      <c r="AD19" s="26">
        <v>0.4</v>
      </c>
      <c r="AE19" s="26">
        <v>0.06</v>
      </c>
      <c r="AF19" s="26">
        <v>0.04</v>
      </c>
      <c r="AG19" s="26">
        <v>0.6</v>
      </c>
      <c r="AH19" s="26">
        <v>0.8</v>
      </c>
      <c r="AI19" s="26">
        <v>20</v>
      </c>
      <c r="AJ19" s="17">
        <v>0</v>
      </c>
      <c r="AK19" s="17">
        <v>0</v>
      </c>
      <c r="AL19" s="17">
        <v>0</v>
      </c>
      <c r="AM19" s="17">
        <v>38</v>
      </c>
      <c r="AN19" s="17">
        <v>36</v>
      </c>
      <c r="AO19" s="17">
        <v>6</v>
      </c>
      <c r="AP19" s="17">
        <v>22</v>
      </c>
      <c r="AQ19" s="17">
        <v>6</v>
      </c>
      <c r="AR19" s="17">
        <v>18</v>
      </c>
      <c r="AS19" s="17">
        <v>34</v>
      </c>
      <c r="AT19" s="17">
        <v>20</v>
      </c>
      <c r="AU19" s="17">
        <v>156</v>
      </c>
      <c r="AV19" s="17">
        <v>14</v>
      </c>
      <c r="AW19" s="17">
        <v>28</v>
      </c>
      <c r="AX19" s="17">
        <v>84</v>
      </c>
      <c r="AY19" s="17">
        <v>0</v>
      </c>
      <c r="AZ19" s="17">
        <v>26</v>
      </c>
      <c r="BA19" s="17">
        <v>32</v>
      </c>
      <c r="BB19" s="17">
        <v>12</v>
      </c>
      <c r="BC19" s="17">
        <v>10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172.6</v>
      </c>
      <c r="CC19" s="27">
        <v>14.57</v>
      </c>
      <c r="CD19" s="27"/>
      <c r="CE19" s="17">
        <v>10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</row>
    <row r="20" spans="1:95" s="36" customFormat="1" x14ac:dyDescent="0.25">
      <c r="A20" s="33"/>
      <c r="B20" s="34" t="s">
        <v>106</v>
      </c>
      <c r="C20" s="35"/>
      <c r="D20" s="35">
        <v>0.8</v>
      </c>
      <c r="E20" s="35">
        <v>0</v>
      </c>
      <c r="F20" s="35">
        <v>0.8</v>
      </c>
      <c r="G20" s="35">
        <v>0.8</v>
      </c>
      <c r="H20" s="35">
        <v>23.2</v>
      </c>
      <c r="I20" s="35">
        <v>97.36</v>
      </c>
      <c r="J20" s="35">
        <v>0.2</v>
      </c>
      <c r="K20" s="35">
        <v>0</v>
      </c>
      <c r="L20" s="35">
        <v>0</v>
      </c>
      <c r="M20" s="35">
        <v>0</v>
      </c>
      <c r="N20" s="35">
        <v>18</v>
      </c>
      <c r="O20" s="35">
        <v>1.6</v>
      </c>
      <c r="P20" s="35">
        <v>3.6</v>
      </c>
      <c r="Q20" s="35">
        <v>0</v>
      </c>
      <c r="R20" s="35">
        <v>0</v>
      </c>
      <c r="S20" s="35">
        <v>1.6</v>
      </c>
      <c r="T20" s="35">
        <v>1</v>
      </c>
      <c r="U20" s="35">
        <v>52</v>
      </c>
      <c r="V20" s="35">
        <v>556</v>
      </c>
      <c r="W20" s="35">
        <v>32</v>
      </c>
      <c r="X20" s="35">
        <v>18</v>
      </c>
      <c r="Y20" s="35">
        <v>22</v>
      </c>
      <c r="Z20" s="35">
        <v>4.4000000000000004</v>
      </c>
      <c r="AA20" s="35">
        <v>0</v>
      </c>
      <c r="AB20" s="35">
        <v>60</v>
      </c>
      <c r="AC20" s="35">
        <v>10</v>
      </c>
      <c r="AD20" s="35">
        <v>0.4</v>
      </c>
      <c r="AE20" s="35">
        <v>0.06</v>
      </c>
      <c r="AF20" s="35">
        <v>0.04</v>
      </c>
      <c r="AG20" s="35">
        <v>0.6</v>
      </c>
      <c r="AH20" s="35">
        <v>0.8</v>
      </c>
      <c r="AI20" s="35">
        <v>20</v>
      </c>
      <c r="AJ20" s="36">
        <v>0</v>
      </c>
      <c r="AK20" s="36">
        <v>0</v>
      </c>
      <c r="AL20" s="36">
        <v>0</v>
      </c>
      <c r="AM20" s="36">
        <v>38</v>
      </c>
      <c r="AN20" s="36">
        <v>36</v>
      </c>
      <c r="AO20" s="36">
        <v>6</v>
      </c>
      <c r="AP20" s="36">
        <v>22</v>
      </c>
      <c r="AQ20" s="36">
        <v>6</v>
      </c>
      <c r="AR20" s="36">
        <v>18</v>
      </c>
      <c r="AS20" s="36">
        <v>34</v>
      </c>
      <c r="AT20" s="36">
        <v>20</v>
      </c>
      <c r="AU20" s="36">
        <v>156</v>
      </c>
      <c r="AV20" s="36">
        <v>14</v>
      </c>
      <c r="AW20" s="36">
        <v>28</v>
      </c>
      <c r="AX20" s="36">
        <v>84</v>
      </c>
      <c r="AY20" s="36">
        <v>0</v>
      </c>
      <c r="AZ20" s="36">
        <v>26</v>
      </c>
      <c r="BA20" s="36">
        <v>32</v>
      </c>
      <c r="BB20" s="36">
        <v>12</v>
      </c>
      <c r="BC20" s="36">
        <v>10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172.6</v>
      </c>
      <c r="CC20" s="15">
        <f>SUM($CC$18:$CC$19)</f>
        <v>14.57</v>
      </c>
      <c r="CD20" s="15">
        <f>$I$20/$I$36*100</f>
        <v>5.5239716312056739</v>
      </c>
      <c r="CE20" s="36">
        <v>10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</row>
    <row r="21" spans="1:95" x14ac:dyDescent="0.25">
      <c r="B21" s="23" t="s">
        <v>107</v>
      </c>
    </row>
    <row r="22" spans="1:95" s="31" customFormat="1" ht="110.25" x14ac:dyDescent="0.25">
      <c r="A22" s="28" t="str">
        <f>"41/1"</f>
        <v>41/1</v>
      </c>
      <c r="B22" s="29" t="s">
        <v>108</v>
      </c>
      <c r="C22" s="30" t="str">
        <f>"80"</f>
        <v>80</v>
      </c>
      <c r="D22" s="30">
        <v>1.1000000000000001</v>
      </c>
      <c r="E22" s="30">
        <v>0</v>
      </c>
      <c r="F22" s="30">
        <v>4.9000000000000004</v>
      </c>
      <c r="G22" s="30">
        <v>4.9000000000000004</v>
      </c>
      <c r="H22" s="30">
        <v>8.2200000000000006</v>
      </c>
      <c r="I22" s="30">
        <v>80.394792874666663</v>
      </c>
      <c r="J22" s="30">
        <v>0.64</v>
      </c>
      <c r="K22" s="30">
        <v>3.12</v>
      </c>
      <c r="L22" s="30">
        <v>0.64</v>
      </c>
      <c r="M22" s="30">
        <v>0</v>
      </c>
      <c r="N22" s="30">
        <v>1.53</v>
      </c>
      <c r="O22" s="30">
        <v>5.7</v>
      </c>
      <c r="P22" s="30">
        <v>0.98</v>
      </c>
      <c r="Q22" s="30">
        <v>0</v>
      </c>
      <c r="R22" s="30">
        <v>0</v>
      </c>
      <c r="S22" s="30">
        <v>0.25</v>
      </c>
      <c r="T22" s="30">
        <v>1.76</v>
      </c>
      <c r="U22" s="30">
        <v>370.42</v>
      </c>
      <c r="V22" s="30">
        <v>236.93</v>
      </c>
      <c r="W22" s="30">
        <v>12.95</v>
      </c>
      <c r="X22" s="30">
        <v>13.03</v>
      </c>
      <c r="Y22" s="30">
        <v>32.799999999999997</v>
      </c>
      <c r="Z22" s="30">
        <v>0.55000000000000004</v>
      </c>
      <c r="AA22" s="30">
        <v>0</v>
      </c>
      <c r="AB22" s="30">
        <v>13.42</v>
      </c>
      <c r="AC22" s="30">
        <v>2.35</v>
      </c>
      <c r="AD22" s="30">
        <v>2.2000000000000002</v>
      </c>
      <c r="AE22" s="30">
        <v>0.04</v>
      </c>
      <c r="AF22" s="30">
        <v>0.03</v>
      </c>
      <c r="AG22" s="30">
        <v>0.45</v>
      </c>
      <c r="AH22" s="30">
        <v>0.86</v>
      </c>
      <c r="AI22" s="30">
        <v>3.67</v>
      </c>
      <c r="AJ22" s="31">
        <v>0</v>
      </c>
      <c r="AK22" s="31">
        <v>0</v>
      </c>
      <c r="AL22" s="31">
        <v>0</v>
      </c>
      <c r="AM22" s="31">
        <v>19.96</v>
      </c>
      <c r="AN22" s="31">
        <v>23.96</v>
      </c>
      <c r="AO22" s="31">
        <v>3.99</v>
      </c>
      <c r="AP22" s="31">
        <v>15.97</v>
      </c>
      <c r="AQ22" s="31">
        <v>7.99</v>
      </c>
      <c r="AR22" s="31">
        <v>16.37</v>
      </c>
      <c r="AS22" s="31">
        <v>23.16</v>
      </c>
      <c r="AT22" s="31">
        <v>63.89</v>
      </c>
      <c r="AU22" s="31">
        <v>27.95</v>
      </c>
      <c r="AV22" s="31">
        <v>5.61</v>
      </c>
      <c r="AW22" s="31">
        <v>16.37</v>
      </c>
      <c r="AX22" s="31">
        <v>87.84</v>
      </c>
      <c r="AY22" s="31">
        <v>0</v>
      </c>
      <c r="AZ22" s="31">
        <v>11.98</v>
      </c>
      <c r="BA22" s="31">
        <v>10.78</v>
      </c>
      <c r="BB22" s="31">
        <v>11.98</v>
      </c>
      <c r="BC22" s="31">
        <v>5.19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0.32</v>
      </c>
      <c r="BL22" s="31">
        <v>0</v>
      </c>
      <c r="BM22" s="31">
        <v>0.2</v>
      </c>
      <c r="BN22" s="31">
        <v>0.01</v>
      </c>
      <c r="BO22" s="31">
        <v>0.03</v>
      </c>
      <c r="BP22" s="31">
        <v>0</v>
      </c>
      <c r="BQ22" s="31">
        <v>0</v>
      </c>
      <c r="BR22" s="31">
        <v>0</v>
      </c>
      <c r="BS22" s="31">
        <v>1.18</v>
      </c>
      <c r="BT22" s="31">
        <v>0</v>
      </c>
      <c r="BU22" s="31">
        <v>0</v>
      </c>
      <c r="BV22" s="31">
        <v>2.81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61.59</v>
      </c>
      <c r="CC22" s="32">
        <v>7.12</v>
      </c>
      <c r="CD22" s="32"/>
      <c r="CE22" s="31">
        <v>2.2400000000000002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0.4</v>
      </c>
    </row>
    <row r="23" spans="1:95" s="31" customFormat="1" ht="31.5" x14ac:dyDescent="0.25">
      <c r="A23" s="28" t="str">
        <f>"14/2"</f>
        <v>14/2</v>
      </c>
      <c r="B23" s="29" t="s">
        <v>109</v>
      </c>
      <c r="C23" s="30" t="str">
        <f>"200"</f>
        <v>200</v>
      </c>
      <c r="D23" s="30">
        <v>2.39</v>
      </c>
      <c r="E23" s="30">
        <v>0</v>
      </c>
      <c r="F23" s="30">
        <v>4.04</v>
      </c>
      <c r="G23" s="30">
        <v>4.59</v>
      </c>
      <c r="H23" s="30">
        <v>17.309999999999999</v>
      </c>
      <c r="I23" s="30">
        <v>113.77555799999999</v>
      </c>
      <c r="J23" s="30">
        <v>0.59</v>
      </c>
      <c r="K23" s="30">
        <v>2.6</v>
      </c>
      <c r="L23" s="30">
        <v>0</v>
      </c>
      <c r="M23" s="30">
        <v>0</v>
      </c>
      <c r="N23" s="30">
        <v>1.79</v>
      </c>
      <c r="O23" s="30">
        <v>14.09</v>
      </c>
      <c r="P23" s="30">
        <v>1.43</v>
      </c>
      <c r="Q23" s="30">
        <v>0</v>
      </c>
      <c r="R23" s="30">
        <v>0</v>
      </c>
      <c r="S23" s="30">
        <v>0.16</v>
      </c>
      <c r="T23" s="30">
        <v>1.71</v>
      </c>
      <c r="U23" s="30">
        <v>315.60000000000002</v>
      </c>
      <c r="V23" s="30">
        <v>341.86</v>
      </c>
      <c r="W23" s="30">
        <v>13.78</v>
      </c>
      <c r="X23" s="30">
        <v>22.76</v>
      </c>
      <c r="Y23" s="30">
        <v>57.99</v>
      </c>
      <c r="Z23" s="30">
        <v>0.82</v>
      </c>
      <c r="AA23" s="30">
        <v>0</v>
      </c>
      <c r="AB23" s="30">
        <v>779.2</v>
      </c>
      <c r="AC23" s="30">
        <v>162.1</v>
      </c>
      <c r="AD23" s="30">
        <v>1.89</v>
      </c>
      <c r="AE23" s="30">
        <v>0.09</v>
      </c>
      <c r="AF23" s="30">
        <v>0.04</v>
      </c>
      <c r="AG23" s="30">
        <v>0.83</v>
      </c>
      <c r="AH23" s="30">
        <v>1.66</v>
      </c>
      <c r="AI23" s="30">
        <v>5.2</v>
      </c>
      <c r="AJ23" s="31">
        <v>0</v>
      </c>
      <c r="AK23" s="31">
        <v>44.18</v>
      </c>
      <c r="AL23" s="31">
        <v>40.42</v>
      </c>
      <c r="AM23" s="31">
        <v>175.71</v>
      </c>
      <c r="AN23" s="31">
        <v>63.77</v>
      </c>
      <c r="AO23" s="31">
        <v>34.14</v>
      </c>
      <c r="AP23" s="31">
        <v>62.57</v>
      </c>
      <c r="AQ23" s="31">
        <v>28.8</v>
      </c>
      <c r="AR23" s="31">
        <v>79.98</v>
      </c>
      <c r="AS23" s="31">
        <v>137.37</v>
      </c>
      <c r="AT23" s="31">
        <v>133.28</v>
      </c>
      <c r="AU23" s="31">
        <v>110.74</v>
      </c>
      <c r="AV23" s="31">
        <v>33.4</v>
      </c>
      <c r="AW23" s="31">
        <v>53.51</v>
      </c>
      <c r="AX23" s="31">
        <v>350.44</v>
      </c>
      <c r="AY23" s="31">
        <v>0</v>
      </c>
      <c r="AZ23" s="31">
        <v>95.32</v>
      </c>
      <c r="BA23" s="31">
        <v>83.51</v>
      </c>
      <c r="BB23" s="31">
        <v>56.82</v>
      </c>
      <c r="BC23" s="31">
        <v>25.16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0.28000000000000003</v>
      </c>
      <c r="BL23" s="31">
        <v>0</v>
      </c>
      <c r="BM23" s="31">
        <v>0.16</v>
      </c>
      <c r="BN23" s="31">
        <v>0.01</v>
      </c>
      <c r="BO23" s="31">
        <v>0.02</v>
      </c>
      <c r="BP23" s="31">
        <v>0</v>
      </c>
      <c r="BQ23" s="31">
        <v>0</v>
      </c>
      <c r="BR23" s="31">
        <v>0</v>
      </c>
      <c r="BS23" s="31">
        <v>0.97</v>
      </c>
      <c r="BT23" s="31">
        <v>0</v>
      </c>
      <c r="BU23" s="31">
        <v>0</v>
      </c>
      <c r="BV23" s="31">
        <v>2.6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200.77</v>
      </c>
      <c r="CC23" s="32">
        <v>5.54</v>
      </c>
      <c r="CD23" s="32"/>
      <c r="CE23" s="31">
        <v>129.87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0.8</v>
      </c>
    </row>
    <row r="24" spans="1:95" s="31" customFormat="1" ht="31.5" x14ac:dyDescent="0.25">
      <c r="A24" s="28" t="str">
        <f>"9/8"</f>
        <v>9/8</v>
      </c>
      <c r="B24" s="29" t="s">
        <v>110</v>
      </c>
      <c r="C24" s="30" t="str">
        <f>"100"</f>
        <v>100</v>
      </c>
      <c r="D24" s="30">
        <v>12.47</v>
      </c>
      <c r="E24" s="30">
        <v>12.22</v>
      </c>
      <c r="F24" s="30">
        <v>13.4</v>
      </c>
      <c r="G24" s="30">
        <v>6.36</v>
      </c>
      <c r="H24" s="30">
        <v>2.52</v>
      </c>
      <c r="I24" s="30">
        <v>180.87379735823131</v>
      </c>
      <c r="J24" s="30">
        <v>5.51</v>
      </c>
      <c r="K24" s="30">
        <v>4.41</v>
      </c>
      <c r="L24" s="30">
        <v>0</v>
      </c>
      <c r="M24" s="30">
        <v>0</v>
      </c>
      <c r="N24" s="30">
        <v>0.62</v>
      </c>
      <c r="O24" s="30">
        <v>1.8</v>
      </c>
      <c r="P24" s="30">
        <v>0.09</v>
      </c>
      <c r="Q24" s="30">
        <v>0</v>
      </c>
      <c r="R24" s="30">
        <v>0</v>
      </c>
      <c r="S24" s="30">
        <v>0.15</v>
      </c>
      <c r="T24" s="30">
        <v>1.66</v>
      </c>
      <c r="U24" s="30">
        <v>289.29000000000002</v>
      </c>
      <c r="V24" s="30">
        <v>202.32</v>
      </c>
      <c r="W24" s="30">
        <v>21.79</v>
      </c>
      <c r="X24" s="30">
        <v>13.54</v>
      </c>
      <c r="Y24" s="30">
        <v>218.6</v>
      </c>
      <c r="Z24" s="30">
        <v>4.6100000000000003</v>
      </c>
      <c r="AA24" s="30">
        <v>4849.7299999999996</v>
      </c>
      <c r="AB24" s="30">
        <v>604.9</v>
      </c>
      <c r="AC24" s="30">
        <v>5835.87</v>
      </c>
      <c r="AD24" s="30">
        <v>3.7</v>
      </c>
      <c r="AE24" s="30">
        <v>0.15</v>
      </c>
      <c r="AF24" s="30">
        <v>1.23</v>
      </c>
      <c r="AG24" s="30">
        <v>5.33</v>
      </c>
      <c r="AH24" s="30">
        <v>9.1999999999999993</v>
      </c>
      <c r="AI24" s="30">
        <v>6.85</v>
      </c>
      <c r="AJ24" s="31">
        <v>0</v>
      </c>
      <c r="AK24" s="31">
        <v>0.72</v>
      </c>
      <c r="AL24" s="31">
        <v>0.69</v>
      </c>
      <c r="AM24" s="31">
        <v>40.49</v>
      </c>
      <c r="AN24" s="31">
        <v>23.49</v>
      </c>
      <c r="AO24" s="31">
        <v>5.28</v>
      </c>
      <c r="AP24" s="31">
        <v>18.690000000000001</v>
      </c>
      <c r="AQ24" s="31">
        <v>7.98</v>
      </c>
      <c r="AR24" s="31">
        <v>23.5</v>
      </c>
      <c r="AS24" s="31">
        <v>9.2100000000000009</v>
      </c>
      <c r="AT24" s="31">
        <v>34.01</v>
      </c>
      <c r="AU24" s="31">
        <v>9.85</v>
      </c>
      <c r="AV24" s="31">
        <v>13.43</v>
      </c>
      <c r="AW24" s="31">
        <v>9.5299999999999994</v>
      </c>
      <c r="AX24" s="31">
        <v>82.69</v>
      </c>
      <c r="AY24" s="31">
        <v>0</v>
      </c>
      <c r="AZ24" s="31">
        <v>26.1</v>
      </c>
      <c r="BA24" s="31">
        <v>13.97</v>
      </c>
      <c r="BB24" s="31">
        <v>17.32</v>
      </c>
      <c r="BC24" s="31">
        <v>10.34</v>
      </c>
      <c r="BD24" s="31">
        <v>0.1</v>
      </c>
      <c r="BE24" s="31">
        <v>0.02</v>
      </c>
      <c r="BF24" s="31">
        <v>0.02</v>
      </c>
      <c r="BG24" s="31">
        <v>0.05</v>
      </c>
      <c r="BH24" s="31">
        <v>7.0000000000000007E-2</v>
      </c>
      <c r="BI24" s="31">
        <v>0.23</v>
      </c>
      <c r="BJ24" s="31">
        <v>0</v>
      </c>
      <c r="BK24" s="31">
        <v>1.08</v>
      </c>
      <c r="BL24" s="31">
        <v>0</v>
      </c>
      <c r="BM24" s="31">
        <v>0.47</v>
      </c>
      <c r="BN24" s="31">
        <v>0.02</v>
      </c>
      <c r="BO24" s="31">
        <v>0.04</v>
      </c>
      <c r="BP24" s="31">
        <v>0</v>
      </c>
      <c r="BQ24" s="31">
        <v>0.02</v>
      </c>
      <c r="BR24" s="31">
        <v>0.08</v>
      </c>
      <c r="BS24" s="31">
        <v>2.14</v>
      </c>
      <c r="BT24" s="31">
        <v>0</v>
      </c>
      <c r="BU24" s="31">
        <v>0</v>
      </c>
      <c r="BV24" s="31">
        <v>3.81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93.12</v>
      </c>
      <c r="CC24" s="32">
        <v>19.739999999999998</v>
      </c>
      <c r="CD24" s="32"/>
      <c r="CE24" s="31">
        <v>4950.54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0.57999999999999996</v>
      </c>
    </row>
    <row r="25" spans="1:95" s="31" customFormat="1" ht="31.5" x14ac:dyDescent="0.25">
      <c r="A25" s="28" t="str">
        <f>"43/3"</f>
        <v>43/3</v>
      </c>
      <c r="B25" s="29" t="s">
        <v>111</v>
      </c>
      <c r="C25" s="30" t="str">
        <f>"200"</f>
        <v>200</v>
      </c>
      <c r="D25" s="30">
        <v>4.83</v>
      </c>
      <c r="E25" s="30">
        <v>0.02</v>
      </c>
      <c r="F25" s="30">
        <v>4.7300000000000004</v>
      </c>
      <c r="G25" s="30">
        <v>0.69</v>
      </c>
      <c r="H25" s="30">
        <v>50.99</v>
      </c>
      <c r="I25" s="30">
        <v>266.58807000000002</v>
      </c>
      <c r="J25" s="30">
        <v>2.89</v>
      </c>
      <c r="K25" s="30">
        <v>0.13</v>
      </c>
      <c r="L25" s="30">
        <v>0</v>
      </c>
      <c r="M25" s="30">
        <v>0</v>
      </c>
      <c r="N25" s="30">
        <v>0.52</v>
      </c>
      <c r="O25" s="30">
        <v>48.48</v>
      </c>
      <c r="P25" s="30">
        <v>2</v>
      </c>
      <c r="Q25" s="30">
        <v>0</v>
      </c>
      <c r="R25" s="30">
        <v>0</v>
      </c>
      <c r="S25" s="30">
        <v>0</v>
      </c>
      <c r="T25" s="30">
        <v>1.5</v>
      </c>
      <c r="U25" s="30">
        <v>391.89</v>
      </c>
      <c r="V25" s="30">
        <v>70.13</v>
      </c>
      <c r="W25" s="30">
        <v>9.58</v>
      </c>
      <c r="X25" s="30">
        <v>33.46</v>
      </c>
      <c r="Y25" s="30">
        <v>99.23</v>
      </c>
      <c r="Z25" s="30">
        <v>0.72</v>
      </c>
      <c r="AA25" s="30">
        <v>29.5</v>
      </c>
      <c r="AB25" s="30">
        <v>17.100000000000001</v>
      </c>
      <c r="AC25" s="30">
        <v>32.65</v>
      </c>
      <c r="AD25" s="30">
        <v>0.33</v>
      </c>
      <c r="AE25" s="30">
        <v>0.05</v>
      </c>
      <c r="AF25" s="30">
        <v>0.03</v>
      </c>
      <c r="AG25" s="30">
        <v>0.95</v>
      </c>
      <c r="AH25" s="30">
        <v>2.3199999999999998</v>
      </c>
      <c r="AI25" s="30">
        <v>0</v>
      </c>
      <c r="AJ25" s="31">
        <v>0</v>
      </c>
      <c r="AK25" s="31">
        <v>1.27</v>
      </c>
      <c r="AL25" s="31">
        <v>1.23</v>
      </c>
      <c r="AM25" s="31">
        <v>427.62</v>
      </c>
      <c r="AN25" s="31">
        <v>179.73</v>
      </c>
      <c r="AO25" s="31">
        <v>110.3</v>
      </c>
      <c r="AP25" s="31">
        <v>166.11</v>
      </c>
      <c r="AQ25" s="31">
        <v>69.92</v>
      </c>
      <c r="AR25" s="31">
        <v>255.09</v>
      </c>
      <c r="AS25" s="31">
        <v>268.62</v>
      </c>
      <c r="AT25" s="31">
        <v>350.64</v>
      </c>
      <c r="AU25" s="31">
        <v>372.2</v>
      </c>
      <c r="AV25" s="31">
        <v>117.7</v>
      </c>
      <c r="AW25" s="31">
        <v>220.26</v>
      </c>
      <c r="AX25" s="31">
        <v>827.56</v>
      </c>
      <c r="AY25" s="31">
        <v>0</v>
      </c>
      <c r="AZ25" s="31">
        <v>227.85</v>
      </c>
      <c r="BA25" s="31">
        <v>228.05</v>
      </c>
      <c r="BB25" s="31">
        <v>200.21</v>
      </c>
      <c r="BC25" s="31">
        <v>94.28</v>
      </c>
      <c r="BD25" s="31">
        <v>0.18</v>
      </c>
      <c r="BE25" s="31">
        <v>0.04</v>
      </c>
      <c r="BF25" s="31">
        <v>0.04</v>
      </c>
      <c r="BG25" s="31">
        <v>0.09</v>
      </c>
      <c r="BH25" s="31">
        <v>0.12</v>
      </c>
      <c r="BI25" s="31">
        <v>0.39</v>
      </c>
      <c r="BJ25" s="31">
        <v>0</v>
      </c>
      <c r="BK25" s="31">
        <v>1.33</v>
      </c>
      <c r="BL25" s="31">
        <v>0</v>
      </c>
      <c r="BM25" s="31">
        <v>0.4</v>
      </c>
      <c r="BN25" s="31">
        <v>0</v>
      </c>
      <c r="BO25" s="31">
        <v>0</v>
      </c>
      <c r="BP25" s="31">
        <v>0</v>
      </c>
      <c r="BQ25" s="31">
        <v>0.04</v>
      </c>
      <c r="BR25" s="31">
        <v>0.14000000000000001</v>
      </c>
      <c r="BS25" s="31">
        <v>1.33</v>
      </c>
      <c r="BT25" s="31">
        <v>0</v>
      </c>
      <c r="BU25" s="31">
        <v>0</v>
      </c>
      <c r="BV25" s="31">
        <v>0.17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156.6</v>
      </c>
      <c r="CC25" s="32">
        <v>6.82</v>
      </c>
      <c r="CD25" s="32"/>
      <c r="CE25" s="31">
        <v>32.35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1</v>
      </c>
    </row>
    <row r="26" spans="1:95" s="31" customFormat="1" ht="31.5" x14ac:dyDescent="0.25">
      <c r="A26" s="28" t="str">
        <f>"37/10"</f>
        <v>37/10</v>
      </c>
      <c r="B26" s="29" t="s">
        <v>112</v>
      </c>
      <c r="C26" s="30" t="str">
        <f>"200"</f>
        <v>200</v>
      </c>
      <c r="D26" s="30">
        <v>0.5</v>
      </c>
      <c r="E26" s="30">
        <v>0</v>
      </c>
      <c r="F26" s="30">
        <v>0.21</v>
      </c>
      <c r="G26" s="30">
        <v>0</v>
      </c>
      <c r="H26" s="30">
        <v>16.88</v>
      </c>
      <c r="I26" s="30">
        <v>67.997299999999996</v>
      </c>
      <c r="J26" s="30">
        <v>0</v>
      </c>
      <c r="K26" s="30">
        <v>0</v>
      </c>
      <c r="L26" s="30">
        <v>0</v>
      </c>
      <c r="M26" s="30">
        <v>0</v>
      </c>
      <c r="N26" s="30">
        <v>16.88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0.01</v>
      </c>
      <c r="U26" s="30">
        <v>0.1</v>
      </c>
      <c r="V26" s="30">
        <v>0.3</v>
      </c>
      <c r="W26" s="30">
        <v>0.28999999999999998</v>
      </c>
      <c r="X26" s="30">
        <v>0</v>
      </c>
      <c r="Y26" s="30">
        <v>0</v>
      </c>
      <c r="Z26" s="30">
        <v>0.03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237.05</v>
      </c>
      <c r="CC26" s="32">
        <v>3.63</v>
      </c>
      <c r="CD26" s="32"/>
      <c r="CE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10</v>
      </c>
      <c r="CQ26" s="31">
        <v>0</v>
      </c>
    </row>
    <row r="27" spans="1:95" s="31" customFormat="1" ht="47.25" x14ac:dyDescent="0.25">
      <c r="A27" s="28" t="str">
        <f>"-"</f>
        <v>-</v>
      </c>
      <c r="B27" s="29" t="s">
        <v>113</v>
      </c>
      <c r="C27" s="30" t="str">
        <f>"40"</f>
        <v>40</v>
      </c>
      <c r="D27" s="30">
        <v>2.92</v>
      </c>
      <c r="E27" s="30">
        <v>0</v>
      </c>
      <c r="F27" s="30">
        <v>0.32</v>
      </c>
      <c r="G27" s="30">
        <v>0</v>
      </c>
      <c r="H27" s="30">
        <v>19.13</v>
      </c>
      <c r="I27" s="30">
        <v>87.222641509433913</v>
      </c>
      <c r="J27" s="30">
        <v>0</v>
      </c>
      <c r="K27" s="30">
        <v>0</v>
      </c>
      <c r="L27" s="30">
        <v>0</v>
      </c>
      <c r="M27" s="30">
        <v>0</v>
      </c>
      <c r="N27" s="30">
        <v>19.13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15.09</v>
      </c>
      <c r="X27" s="30">
        <v>0</v>
      </c>
      <c r="Y27" s="30">
        <v>0</v>
      </c>
      <c r="Z27" s="30">
        <v>0.75</v>
      </c>
      <c r="AA27" s="30">
        <v>0</v>
      </c>
      <c r="AB27" s="30">
        <v>0</v>
      </c>
      <c r="AC27" s="30">
        <v>0</v>
      </c>
      <c r="AD27" s="30">
        <v>0</v>
      </c>
      <c r="AE27" s="30">
        <v>0.12</v>
      </c>
      <c r="AF27" s="30">
        <v>0.06</v>
      </c>
      <c r="AG27" s="30">
        <v>1.32</v>
      </c>
      <c r="AH27" s="30">
        <v>0</v>
      </c>
      <c r="AI27" s="30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15.37</v>
      </c>
      <c r="CC27" s="32">
        <v>1.89</v>
      </c>
      <c r="CD27" s="32"/>
      <c r="CE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</row>
    <row r="28" spans="1:95" s="17" customFormat="1" ht="31.5" x14ac:dyDescent="0.25">
      <c r="A28" s="24" t="str">
        <f>"-"</f>
        <v>-</v>
      </c>
      <c r="B28" s="25" t="s">
        <v>102</v>
      </c>
      <c r="C28" s="26" t="str">
        <f>"30"</f>
        <v>30</v>
      </c>
      <c r="D28" s="26">
        <v>2.14</v>
      </c>
      <c r="E28" s="26">
        <v>0</v>
      </c>
      <c r="F28" s="26">
        <v>0.39</v>
      </c>
      <c r="G28" s="26">
        <v>0</v>
      </c>
      <c r="H28" s="26">
        <v>13.63</v>
      </c>
      <c r="I28" s="26">
        <v>63.851190476190531</v>
      </c>
      <c r="J28" s="26">
        <v>0</v>
      </c>
      <c r="K28" s="26">
        <v>0</v>
      </c>
      <c r="L28" s="26">
        <v>0</v>
      </c>
      <c r="M28" s="26">
        <v>0</v>
      </c>
      <c r="N28" s="26">
        <v>13.63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13.6</v>
      </c>
      <c r="CC28" s="27">
        <v>1.49</v>
      </c>
      <c r="CD28" s="27"/>
      <c r="CE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</row>
    <row r="29" spans="1:95" s="36" customFormat="1" x14ac:dyDescent="0.25">
      <c r="A29" s="33"/>
      <c r="B29" s="34" t="s">
        <v>114</v>
      </c>
      <c r="C29" s="35"/>
      <c r="D29" s="35">
        <v>26.34</v>
      </c>
      <c r="E29" s="35">
        <v>12.24</v>
      </c>
      <c r="F29" s="35">
        <v>27.97</v>
      </c>
      <c r="G29" s="35">
        <v>16.53</v>
      </c>
      <c r="H29" s="35">
        <v>128.68</v>
      </c>
      <c r="I29" s="35">
        <v>860.7</v>
      </c>
      <c r="J29" s="35">
        <v>9.6300000000000008</v>
      </c>
      <c r="K29" s="35">
        <v>10.25</v>
      </c>
      <c r="L29" s="35">
        <v>0.64</v>
      </c>
      <c r="M29" s="35">
        <v>0</v>
      </c>
      <c r="N29" s="35">
        <v>54.11</v>
      </c>
      <c r="O29" s="35">
        <v>70.069999999999993</v>
      </c>
      <c r="P29" s="35">
        <v>4.5</v>
      </c>
      <c r="Q29" s="35">
        <v>0</v>
      </c>
      <c r="R29" s="35">
        <v>0</v>
      </c>
      <c r="S29" s="35">
        <v>0.55000000000000004</v>
      </c>
      <c r="T29" s="35">
        <v>6.64</v>
      </c>
      <c r="U29" s="35">
        <v>1367.3</v>
      </c>
      <c r="V29" s="35">
        <v>851.53</v>
      </c>
      <c r="W29" s="35">
        <v>73.5</v>
      </c>
      <c r="X29" s="35">
        <v>82.79</v>
      </c>
      <c r="Y29" s="35">
        <v>408.62</v>
      </c>
      <c r="Z29" s="35">
        <v>7.48</v>
      </c>
      <c r="AA29" s="35">
        <v>4879.2299999999996</v>
      </c>
      <c r="AB29" s="35">
        <v>1414.62</v>
      </c>
      <c r="AC29" s="35">
        <v>6032.98</v>
      </c>
      <c r="AD29" s="35">
        <v>8.1199999999999992</v>
      </c>
      <c r="AE29" s="35">
        <v>0.45</v>
      </c>
      <c r="AF29" s="35">
        <v>1.39</v>
      </c>
      <c r="AG29" s="35">
        <v>8.8800000000000008</v>
      </c>
      <c r="AH29" s="35">
        <v>14.04</v>
      </c>
      <c r="AI29" s="35">
        <v>15.72</v>
      </c>
      <c r="AJ29" s="36">
        <v>0</v>
      </c>
      <c r="AK29" s="36">
        <v>46.18</v>
      </c>
      <c r="AL29" s="36">
        <v>42.34</v>
      </c>
      <c r="AM29" s="36">
        <v>663.78</v>
      </c>
      <c r="AN29" s="36">
        <v>290.95999999999998</v>
      </c>
      <c r="AO29" s="36">
        <v>153.72</v>
      </c>
      <c r="AP29" s="36">
        <v>263.33999999999997</v>
      </c>
      <c r="AQ29" s="36">
        <v>114.7</v>
      </c>
      <c r="AR29" s="36">
        <v>374.94</v>
      </c>
      <c r="AS29" s="36">
        <v>438.35</v>
      </c>
      <c r="AT29" s="36">
        <v>581.83000000000004</v>
      </c>
      <c r="AU29" s="36">
        <v>520.74</v>
      </c>
      <c r="AV29" s="36">
        <v>170.13</v>
      </c>
      <c r="AW29" s="36">
        <v>299.67</v>
      </c>
      <c r="AX29" s="36">
        <v>1348.54</v>
      </c>
      <c r="AY29" s="36">
        <v>0</v>
      </c>
      <c r="AZ29" s="36">
        <v>361.24</v>
      </c>
      <c r="BA29" s="36">
        <v>336.31</v>
      </c>
      <c r="BB29" s="36">
        <v>286.33</v>
      </c>
      <c r="BC29" s="36">
        <v>134.96</v>
      </c>
      <c r="BD29" s="36">
        <v>0.28999999999999998</v>
      </c>
      <c r="BE29" s="36">
        <v>0.06</v>
      </c>
      <c r="BF29" s="36">
        <v>0.06</v>
      </c>
      <c r="BG29" s="36">
        <v>0.15</v>
      </c>
      <c r="BH29" s="36">
        <v>0.19</v>
      </c>
      <c r="BI29" s="36">
        <v>0.62</v>
      </c>
      <c r="BJ29" s="36">
        <v>0</v>
      </c>
      <c r="BK29" s="36">
        <v>3.01</v>
      </c>
      <c r="BL29" s="36">
        <v>0</v>
      </c>
      <c r="BM29" s="36">
        <v>1.22</v>
      </c>
      <c r="BN29" s="36">
        <v>0.05</v>
      </c>
      <c r="BO29" s="36">
        <v>0.1</v>
      </c>
      <c r="BP29" s="36">
        <v>0</v>
      </c>
      <c r="BQ29" s="36">
        <v>0.06</v>
      </c>
      <c r="BR29" s="36">
        <v>0.23</v>
      </c>
      <c r="BS29" s="36">
        <v>5.62</v>
      </c>
      <c r="BT29" s="36">
        <v>0</v>
      </c>
      <c r="BU29" s="36">
        <v>0</v>
      </c>
      <c r="BV29" s="36">
        <v>9.39</v>
      </c>
      <c r="BW29" s="36">
        <v>0.01</v>
      </c>
      <c r="BX29" s="36">
        <v>0</v>
      </c>
      <c r="BY29" s="36">
        <v>0</v>
      </c>
      <c r="BZ29" s="36">
        <v>0</v>
      </c>
      <c r="CA29" s="36">
        <v>0</v>
      </c>
      <c r="CB29" s="36">
        <v>778.1</v>
      </c>
      <c r="CC29" s="15">
        <f>SUM($CC$21:$CC$28)</f>
        <v>46.230000000000004</v>
      </c>
      <c r="CD29" s="15">
        <f>$I$29/$I$36*100</f>
        <v>48.834042553191495</v>
      </c>
      <c r="CE29" s="36">
        <v>5115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10</v>
      </c>
      <c r="CQ29" s="36">
        <v>2.78</v>
      </c>
    </row>
    <row r="30" spans="1:95" x14ac:dyDescent="0.25">
      <c r="B30" s="23" t="s">
        <v>115</v>
      </c>
    </row>
    <row r="31" spans="1:95" s="31" customFormat="1" ht="47.25" x14ac:dyDescent="0.25">
      <c r="A31" s="28" t="str">
        <f>"2/6"</f>
        <v>2/6</v>
      </c>
      <c r="B31" s="29" t="s">
        <v>116</v>
      </c>
      <c r="C31" s="30" t="str">
        <f>"110"</f>
        <v>110</v>
      </c>
      <c r="D31" s="30">
        <v>10.67</v>
      </c>
      <c r="E31" s="30">
        <v>11.35</v>
      </c>
      <c r="F31" s="30">
        <v>11.97</v>
      </c>
      <c r="G31" s="30">
        <v>0</v>
      </c>
      <c r="H31" s="30">
        <v>1.81</v>
      </c>
      <c r="I31" s="30">
        <v>157.41372411655669</v>
      </c>
      <c r="J31" s="30">
        <v>5.13</v>
      </c>
      <c r="K31" s="30">
        <v>0.1</v>
      </c>
      <c r="L31" s="30">
        <v>0</v>
      </c>
      <c r="M31" s="30">
        <v>0</v>
      </c>
      <c r="N31" s="30">
        <v>1.81</v>
      </c>
      <c r="O31" s="30">
        <v>0</v>
      </c>
      <c r="P31" s="30">
        <v>0</v>
      </c>
      <c r="Q31" s="30">
        <v>0</v>
      </c>
      <c r="R31" s="30">
        <v>0</v>
      </c>
      <c r="S31" s="30">
        <v>0.03</v>
      </c>
      <c r="T31" s="30">
        <v>1.59</v>
      </c>
      <c r="U31" s="30">
        <v>338.45</v>
      </c>
      <c r="V31" s="30">
        <v>140.02000000000001</v>
      </c>
      <c r="W31" s="30">
        <v>73.209999999999994</v>
      </c>
      <c r="X31" s="30">
        <v>12.3</v>
      </c>
      <c r="Y31" s="30">
        <v>161.86000000000001</v>
      </c>
      <c r="Z31" s="30">
        <v>1.84</v>
      </c>
      <c r="AA31" s="30">
        <v>140.91</v>
      </c>
      <c r="AB31" s="30">
        <v>53.66</v>
      </c>
      <c r="AC31" s="30">
        <v>246.12</v>
      </c>
      <c r="AD31" s="30">
        <v>0.53</v>
      </c>
      <c r="AE31" s="30">
        <v>0.05</v>
      </c>
      <c r="AF31" s="30">
        <v>0.33</v>
      </c>
      <c r="AG31" s="30">
        <v>0.16</v>
      </c>
      <c r="AH31" s="30">
        <v>3.21</v>
      </c>
      <c r="AI31" s="30">
        <v>0.15</v>
      </c>
      <c r="AJ31" s="31">
        <v>0</v>
      </c>
      <c r="AK31" s="31">
        <v>46.05</v>
      </c>
      <c r="AL31" s="31">
        <v>45.46</v>
      </c>
      <c r="AM31" s="31">
        <v>916.4</v>
      </c>
      <c r="AN31" s="31">
        <v>762.73</v>
      </c>
      <c r="AO31" s="31">
        <v>349.69</v>
      </c>
      <c r="AP31" s="31">
        <v>510.12</v>
      </c>
      <c r="AQ31" s="31">
        <v>171.08</v>
      </c>
      <c r="AR31" s="31">
        <v>546.97</v>
      </c>
      <c r="AS31" s="31">
        <v>551.4</v>
      </c>
      <c r="AT31" s="31">
        <v>610.9</v>
      </c>
      <c r="AU31" s="31">
        <v>954.39</v>
      </c>
      <c r="AV31" s="31">
        <v>264.47000000000003</v>
      </c>
      <c r="AW31" s="31">
        <v>323.14999999999998</v>
      </c>
      <c r="AX31" s="31">
        <v>1378.18</v>
      </c>
      <c r="AY31" s="31">
        <v>10.86</v>
      </c>
      <c r="AZ31" s="31">
        <v>308.18</v>
      </c>
      <c r="BA31" s="31">
        <v>720.89</v>
      </c>
      <c r="BB31" s="31">
        <v>421</v>
      </c>
      <c r="BC31" s="31">
        <v>234.63</v>
      </c>
      <c r="BD31" s="31">
        <v>0.13</v>
      </c>
      <c r="BE31" s="31">
        <v>0.03</v>
      </c>
      <c r="BF31" s="31">
        <v>0.02</v>
      </c>
      <c r="BG31" s="31">
        <v>0.06</v>
      </c>
      <c r="BH31" s="31">
        <v>0.08</v>
      </c>
      <c r="BI31" s="31">
        <v>0.27</v>
      </c>
      <c r="BJ31" s="31">
        <v>0</v>
      </c>
      <c r="BK31" s="31">
        <v>0.83</v>
      </c>
      <c r="BL31" s="31">
        <v>0</v>
      </c>
      <c r="BM31" s="31">
        <v>0.25</v>
      </c>
      <c r="BN31" s="31">
        <v>0</v>
      </c>
      <c r="BO31" s="31">
        <v>0</v>
      </c>
      <c r="BP31" s="31">
        <v>0</v>
      </c>
      <c r="BQ31" s="31">
        <v>0.03</v>
      </c>
      <c r="BR31" s="31">
        <v>0.1</v>
      </c>
      <c r="BS31" s="31">
        <v>0.77</v>
      </c>
      <c r="BT31" s="31">
        <v>0</v>
      </c>
      <c r="BU31" s="31">
        <v>0</v>
      </c>
      <c r="BV31" s="31">
        <v>0.03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87.78</v>
      </c>
      <c r="CC31" s="32">
        <v>13.17</v>
      </c>
      <c r="CD31" s="32"/>
      <c r="CE31" s="31">
        <v>149.86000000000001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0.55000000000000004</v>
      </c>
    </row>
    <row r="32" spans="1:95" s="31" customFormat="1" x14ac:dyDescent="0.25">
      <c r="A32" s="28" t="str">
        <f>"36/10"</f>
        <v>36/10</v>
      </c>
      <c r="B32" s="29" t="s">
        <v>117</v>
      </c>
      <c r="C32" s="30" t="str">
        <f>"200"</f>
        <v>200</v>
      </c>
      <c r="D32" s="30">
        <v>3.47</v>
      </c>
      <c r="E32" s="30">
        <v>2.82</v>
      </c>
      <c r="F32" s="30">
        <v>3.21</v>
      </c>
      <c r="G32" s="30">
        <v>0.54</v>
      </c>
      <c r="H32" s="30">
        <v>23.81</v>
      </c>
      <c r="I32" s="30">
        <v>131.96991099924298</v>
      </c>
      <c r="J32" s="30">
        <v>2.27</v>
      </c>
      <c r="K32" s="30">
        <v>0</v>
      </c>
      <c r="L32" s="30">
        <v>0</v>
      </c>
      <c r="M32" s="30">
        <v>0</v>
      </c>
      <c r="N32" s="30">
        <v>22.39</v>
      </c>
      <c r="O32" s="30">
        <v>0.27</v>
      </c>
      <c r="P32" s="30">
        <v>1.1499999999999999</v>
      </c>
      <c r="Q32" s="30">
        <v>0</v>
      </c>
      <c r="R32" s="30">
        <v>0</v>
      </c>
      <c r="S32" s="30">
        <v>0.24</v>
      </c>
      <c r="T32" s="30">
        <v>0.93</v>
      </c>
      <c r="U32" s="30">
        <v>49.33</v>
      </c>
      <c r="V32" s="30">
        <v>173</v>
      </c>
      <c r="W32" s="30">
        <v>107.33</v>
      </c>
      <c r="X32" s="30">
        <v>25.06</v>
      </c>
      <c r="Y32" s="30">
        <v>96.56</v>
      </c>
      <c r="Z32" s="30">
        <v>0.82</v>
      </c>
      <c r="AA32" s="30">
        <v>11.68</v>
      </c>
      <c r="AB32" s="30">
        <v>8.36</v>
      </c>
      <c r="AC32" s="30">
        <v>21.52</v>
      </c>
      <c r="AD32" s="30">
        <v>0.01</v>
      </c>
      <c r="AE32" s="30">
        <v>0.03</v>
      </c>
      <c r="AF32" s="30">
        <v>0.12</v>
      </c>
      <c r="AG32" s="30">
        <v>0.13</v>
      </c>
      <c r="AH32" s="30">
        <v>1.02</v>
      </c>
      <c r="AI32" s="30">
        <v>0.51</v>
      </c>
      <c r="AJ32" s="31">
        <v>0</v>
      </c>
      <c r="AK32" s="31">
        <v>149.13</v>
      </c>
      <c r="AL32" s="31">
        <v>147.30000000000001</v>
      </c>
      <c r="AM32" s="31">
        <v>252.51</v>
      </c>
      <c r="AN32" s="31">
        <v>203.11</v>
      </c>
      <c r="AO32" s="31">
        <v>67.7</v>
      </c>
      <c r="AP32" s="31">
        <v>118.94</v>
      </c>
      <c r="AQ32" s="31">
        <v>39.340000000000003</v>
      </c>
      <c r="AR32" s="31">
        <v>133.57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168.34</v>
      </c>
      <c r="BC32" s="31">
        <v>23.79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196.24</v>
      </c>
      <c r="CC32" s="32">
        <v>8.56</v>
      </c>
      <c r="CD32" s="32"/>
      <c r="CE32" s="31">
        <v>13.07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20</v>
      </c>
      <c r="CQ32" s="31">
        <v>0</v>
      </c>
    </row>
    <row r="33" spans="1:95" s="17" customFormat="1" ht="47.25" x14ac:dyDescent="0.25">
      <c r="A33" s="24" t="str">
        <f>"-"</f>
        <v>-</v>
      </c>
      <c r="B33" s="25" t="s">
        <v>113</v>
      </c>
      <c r="C33" s="26" t="str">
        <f>"35"</f>
        <v>35</v>
      </c>
      <c r="D33" s="26">
        <v>2.5499999999999998</v>
      </c>
      <c r="E33" s="26">
        <v>0</v>
      </c>
      <c r="F33" s="26">
        <v>0.28000000000000003</v>
      </c>
      <c r="G33" s="26">
        <v>0</v>
      </c>
      <c r="H33" s="26">
        <v>16.739999999999998</v>
      </c>
      <c r="I33" s="26">
        <v>76.319811320754539</v>
      </c>
      <c r="J33" s="26">
        <v>0</v>
      </c>
      <c r="K33" s="26">
        <v>0</v>
      </c>
      <c r="L33" s="26">
        <v>0</v>
      </c>
      <c r="M33" s="26">
        <v>0</v>
      </c>
      <c r="N33" s="26">
        <v>16.739999999999998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13.21</v>
      </c>
      <c r="X33" s="26">
        <v>0</v>
      </c>
      <c r="Y33" s="26">
        <v>0</v>
      </c>
      <c r="Z33" s="26">
        <v>0.66</v>
      </c>
      <c r="AA33" s="26">
        <v>0</v>
      </c>
      <c r="AB33" s="26">
        <v>0</v>
      </c>
      <c r="AC33" s="26">
        <v>0</v>
      </c>
      <c r="AD33" s="26">
        <v>0</v>
      </c>
      <c r="AE33" s="26">
        <v>0.11</v>
      </c>
      <c r="AF33" s="26">
        <v>0.06</v>
      </c>
      <c r="AG33" s="26">
        <v>1.1599999999999999</v>
      </c>
      <c r="AH33" s="26">
        <v>0</v>
      </c>
      <c r="AI33" s="2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13.45</v>
      </c>
      <c r="CC33" s="27">
        <v>1.65</v>
      </c>
      <c r="CD33" s="27"/>
      <c r="CE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</row>
    <row r="34" spans="1:95" s="36" customFormat="1" ht="31.5" x14ac:dyDescent="0.25">
      <c r="A34" s="33"/>
      <c r="B34" s="34" t="s">
        <v>118</v>
      </c>
      <c r="C34" s="35"/>
      <c r="D34" s="35">
        <v>16.690000000000001</v>
      </c>
      <c r="E34" s="35">
        <v>14.17</v>
      </c>
      <c r="F34" s="35">
        <v>15.46</v>
      </c>
      <c r="G34" s="35">
        <v>0.54</v>
      </c>
      <c r="H34" s="35">
        <v>42.36</v>
      </c>
      <c r="I34" s="35">
        <v>365.7</v>
      </c>
      <c r="J34" s="35">
        <v>7.4</v>
      </c>
      <c r="K34" s="35">
        <v>0.1</v>
      </c>
      <c r="L34" s="35">
        <v>0</v>
      </c>
      <c r="M34" s="35">
        <v>0</v>
      </c>
      <c r="N34" s="35">
        <v>40.94</v>
      </c>
      <c r="O34" s="35">
        <v>0.27</v>
      </c>
      <c r="P34" s="35">
        <v>1.1499999999999999</v>
      </c>
      <c r="Q34" s="35">
        <v>0</v>
      </c>
      <c r="R34" s="35">
        <v>0</v>
      </c>
      <c r="S34" s="35">
        <v>0.27</v>
      </c>
      <c r="T34" s="35">
        <v>2.5099999999999998</v>
      </c>
      <c r="U34" s="35">
        <v>387.77</v>
      </c>
      <c r="V34" s="35">
        <v>313.02</v>
      </c>
      <c r="W34" s="35">
        <v>193.75</v>
      </c>
      <c r="X34" s="35">
        <v>37.36</v>
      </c>
      <c r="Y34" s="35">
        <v>258.42</v>
      </c>
      <c r="Z34" s="35">
        <v>3.32</v>
      </c>
      <c r="AA34" s="35">
        <v>152.59</v>
      </c>
      <c r="AB34" s="35">
        <v>62.02</v>
      </c>
      <c r="AC34" s="35">
        <v>267.64</v>
      </c>
      <c r="AD34" s="35">
        <v>0.54</v>
      </c>
      <c r="AE34" s="35">
        <v>0.19</v>
      </c>
      <c r="AF34" s="35">
        <v>0.51</v>
      </c>
      <c r="AG34" s="35">
        <v>1.44</v>
      </c>
      <c r="AH34" s="35">
        <v>4.2300000000000004</v>
      </c>
      <c r="AI34" s="35">
        <v>0.66</v>
      </c>
      <c r="AJ34" s="36">
        <v>0</v>
      </c>
      <c r="AK34" s="36">
        <v>195.18</v>
      </c>
      <c r="AL34" s="36">
        <v>192.76</v>
      </c>
      <c r="AM34" s="36">
        <v>1168.9100000000001</v>
      </c>
      <c r="AN34" s="36">
        <v>965.84</v>
      </c>
      <c r="AO34" s="36">
        <v>417.39</v>
      </c>
      <c r="AP34" s="36">
        <v>629.04999999999995</v>
      </c>
      <c r="AQ34" s="36">
        <v>210.42</v>
      </c>
      <c r="AR34" s="36">
        <v>680.55</v>
      </c>
      <c r="AS34" s="36">
        <v>551.4</v>
      </c>
      <c r="AT34" s="36">
        <v>610.9</v>
      </c>
      <c r="AU34" s="36">
        <v>954.39</v>
      </c>
      <c r="AV34" s="36">
        <v>264.47000000000003</v>
      </c>
      <c r="AW34" s="36">
        <v>323.14999999999998</v>
      </c>
      <c r="AX34" s="36">
        <v>1378.18</v>
      </c>
      <c r="AY34" s="36">
        <v>10.86</v>
      </c>
      <c r="AZ34" s="36">
        <v>308.18</v>
      </c>
      <c r="BA34" s="36">
        <v>720.89</v>
      </c>
      <c r="BB34" s="36">
        <v>589.34</v>
      </c>
      <c r="BC34" s="36">
        <v>258.42</v>
      </c>
      <c r="BD34" s="36">
        <v>0.13</v>
      </c>
      <c r="BE34" s="36">
        <v>0.03</v>
      </c>
      <c r="BF34" s="36">
        <v>0.02</v>
      </c>
      <c r="BG34" s="36">
        <v>0.06</v>
      </c>
      <c r="BH34" s="36">
        <v>0.08</v>
      </c>
      <c r="BI34" s="36">
        <v>0.27</v>
      </c>
      <c r="BJ34" s="36">
        <v>0</v>
      </c>
      <c r="BK34" s="36">
        <v>0.83</v>
      </c>
      <c r="BL34" s="36">
        <v>0</v>
      </c>
      <c r="BM34" s="36">
        <v>0.25</v>
      </c>
      <c r="BN34" s="36">
        <v>0</v>
      </c>
      <c r="BO34" s="36">
        <v>0</v>
      </c>
      <c r="BP34" s="36">
        <v>0</v>
      </c>
      <c r="BQ34" s="36">
        <v>0.03</v>
      </c>
      <c r="BR34" s="36">
        <v>0.1</v>
      </c>
      <c r="BS34" s="36">
        <v>0.77</v>
      </c>
      <c r="BT34" s="36">
        <v>0</v>
      </c>
      <c r="BU34" s="36">
        <v>0</v>
      </c>
      <c r="BV34" s="36">
        <v>0.03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297.45999999999998</v>
      </c>
      <c r="CC34" s="15">
        <f>SUM($CC$30:$CC$33)</f>
        <v>23.38</v>
      </c>
      <c r="CD34" s="15">
        <f>$I$34/$I$36*100</f>
        <v>20.748936170212765</v>
      </c>
      <c r="CE34" s="36">
        <v>162.93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20</v>
      </c>
      <c r="CQ34" s="36">
        <v>0.55000000000000004</v>
      </c>
    </row>
    <row r="35" spans="1:95" s="36" customFormat="1" x14ac:dyDescent="0.25">
      <c r="A35" s="33"/>
      <c r="B35" s="34" t="s">
        <v>119</v>
      </c>
      <c r="C35" s="35"/>
      <c r="D35" s="35">
        <v>59.11</v>
      </c>
      <c r="E35" s="35">
        <v>33.75</v>
      </c>
      <c r="F35" s="35">
        <v>63.82</v>
      </c>
      <c r="G35" s="35">
        <v>18.02</v>
      </c>
      <c r="H35" s="35">
        <v>265.52999999999997</v>
      </c>
      <c r="I35" s="35">
        <v>1835.93</v>
      </c>
      <c r="J35" s="35">
        <v>26.79</v>
      </c>
      <c r="K35" s="35">
        <v>10.57</v>
      </c>
      <c r="L35" s="35">
        <v>0.64</v>
      </c>
      <c r="M35" s="35">
        <v>0</v>
      </c>
      <c r="N35" s="35">
        <v>175.8</v>
      </c>
      <c r="O35" s="35">
        <v>79.849999999999994</v>
      </c>
      <c r="P35" s="35">
        <v>9.8800000000000008</v>
      </c>
      <c r="Q35" s="35">
        <v>0</v>
      </c>
      <c r="R35" s="35">
        <v>0</v>
      </c>
      <c r="S35" s="35">
        <v>3.33</v>
      </c>
      <c r="T35" s="35">
        <v>12.45</v>
      </c>
      <c r="U35" s="35">
        <v>2177.8000000000002</v>
      </c>
      <c r="V35" s="35">
        <v>2065.48</v>
      </c>
      <c r="W35" s="35">
        <v>599.53</v>
      </c>
      <c r="X35" s="35">
        <v>169.13</v>
      </c>
      <c r="Y35" s="35">
        <v>899.27</v>
      </c>
      <c r="Z35" s="35">
        <v>17.02</v>
      </c>
      <c r="AA35" s="35">
        <v>5139.47</v>
      </c>
      <c r="AB35" s="35">
        <v>1604.71</v>
      </c>
      <c r="AC35" s="35">
        <v>6430.3</v>
      </c>
      <c r="AD35" s="35">
        <v>9.49</v>
      </c>
      <c r="AE35" s="35">
        <v>0.78</v>
      </c>
      <c r="AF35" s="35">
        <v>2.2000000000000002</v>
      </c>
      <c r="AG35" s="35">
        <v>11.27</v>
      </c>
      <c r="AH35" s="35">
        <v>21.61</v>
      </c>
      <c r="AI35" s="35">
        <v>37.979999999999997</v>
      </c>
      <c r="AJ35" s="36">
        <v>0.2</v>
      </c>
      <c r="AK35" s="36">
        <v>665.45</v>
      </c>
      <c r="AL35" s="36">
        <v>604.42999999999995</v>
      </c>
      <c r="AM35" s="36">
        <v>2652.03</v>
      </c>
      <c r="AN35" s="36">
        <v>1840.62</v>
      </c>
      <c r="AO35" s="36">
        <v>769.9</v>
      </c>
      <c r="AP35" s="36">
        <v>1258.94</v>
      </c>
      <c r="AQ35" s="36">
        <v>495.79</v>
      </c>
      <c r="AR35" s="36">
        <v>1511.35</v>
      </c>
      <c r="AS35" s="36">
        <v>1176.54</v>
      </c>
      <c r="AT35" s="36">
        <v>1382.61</v>
      </c>
      <c r="AU35" s="36">
        <v>1934.46</v>
      </c>
      <c r="AV35" s="36">
        <v>570.22</v>
      </c>
      <c r="AW35" s="36">
        <v>770.87</v>
      </c>
      <c r="AX35" s="36">
        <v>3888.36</v>
      </c>
      <c r="AY35" s="36">
        <v>10.86</v>
      </c>
      <c r="AZ35" s="36">
        <v>1178.18</v>
      </c>
      <c r="BA35" s="36">
        <v>1331.21</v>
      </c>
      <c r="BB35" s="36">
        <v>1351.06</v>
      </c>
      <c r="BC35" s="36">
        <v>494.26</v>
      </c>
      <c r="BD35" s="36">
        <v>0.75</v>
      </c>
      <c r="BE35" s="36">
        <v>0.18</v>
      </c>
      <c r="BF35" s="36">
        <v>0.19</v>
      </c>
      <c r="BG35" s="36">
        <v>0.52</v>
      </c>
      <c r="BH35" s="36">
        <v>0.65</v>
      </c>
      <c r="BI35" s="36">
        <v>2.02</v>
      </c>
      <c r="BJ35" s="36">
        <v>0.05</v>
      </c>
      <c r="BK35" s="36">
        <v>6.98</v>
      </c>
      <c r="BL35" s="36">
        <v>0.01</v>
      </c>
      <c r="BM35" s="36">
        <v>2.35</v>
      </c>
      <c r="BN35" s="36">
        <v>0.06</v>
      </c>
      <c r="BO35" s="36">
        <v>0.1</v>
      </c>
      <c r="BP35" s="36">
        <v>0</v>
      </c>
      <c r="BQ35" s="36">
        <v>0.23</v>
      </c>
      <c r="BR35" s="36">
        <v>0.67</v>
      </c>
      <c r="BS35" s="36">
        <v>9.1</v>
      </c>
      <c r="BT35" s="36">
        <v>0</v>
      </c>
      <c r="BU35" s="36">
        <v>0</v>
      </c>
      <c r="BV35" s="36">
        <v>9.64</v>
      </c>
      <c r="BW35" s="36">
        <v>0.02</v>
      </c>
      <c r="BX35" s="36">
        <v>0</v>
      </c>
      <c r="BY35" s="36">
        <v>0</v>
      </c>
      <c r="BZ35" s="36">
        <v>0</v>
      </c>
      <c r="CA35" s="36">
        <v>0</v>
      </c>
      <c r="CB35" s="36">
        <v>1633.96</v>
      </c>
      <c r="CC35" s="15">
        <v>105.36999999999999</v>
      </c>
      <c r="CD35" s="15"/>
      <c r="CE35" s="36">
        <v>5406.92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36.200000000000003</v>
      </c>
      <c r="CQ35" s="36">
        <v>3.73</v>
      </c>
    </row>
    <row r="36" spans="1:95" ht="47.25" x14ac:dyDescent="0.25">
      <c r="B36" s="8" t="s">
        <v>120</v>
      </c>
      <c r="D36" s="10">
        <v>57.75</v>
      </c>
      <c r="E36" s="10">
        <v>0</v>
      </c>
      <c r="F36" s="10">
        <v>59.25</v>
      </c>
      <c r="G36" s="10">
        <v>0</v>
      </c>
      <c r="H36" s="10">
        <v>251.25</v>
      </c>
      <c r="I36" s="10">
        <v>1762.5</v>
      </c>
      <c r="W36" s="10">
        <v>0</v>
      </c>
      <c r="X36" s="10">
        <v>0</v>
      </c>
      <c r="Y36" s="10">
        <v>0</v>
      </c>
      <c r="Z36" s="10">
        <v>0</v>
      </c>
      <c r="AB36" s="10">
        <v>0</v>
      </c>
      <c r="AC36" s="10">
        <v>525</v>
      </c>
      <c r="AD36" s="10">
        <v>0</v>
      </c>
      <c r="AE36" s="10">
        <v>0.89999999999999991</v>
      </c>
      <c r="AI36" s="10">
        <v>45</v>
      </c>
    </row>
    <row r="37" spans="1:95" x14ac:dyDescent="0.25">
      <c r="B37" s="8" t="s">
        <v>121</v>
      </c>
      <c r="D37" s="10">
        <f>D35-D36</f>
        <v>1.3599999999999994</v>
      </c>
      <c r="E37" s="10">
        <f>E35-E36</f>
        <v>33.75</v>
      </c>
      <c r="F37" s="10">
        <f>F35-F36</f>
        <v>4.57</v>
      </c>
      <c r="G37" s="10">
        <f>G35-G36</f>
        <v>18.02</v>
      </c>
      <c r="H37" s="10">
        <f>H35-H36</f>
        <v>14.279999999999973</v>
      </c>
      <c r="I37" s="10">
        <f>I35-I36</f>
        <v>73.430000000000064</v>
      </c>
      <c r="W37" s="10">
        <f>W35-W36</f>
        <v>599.53</v>
      </c>
      <c r="X37" s="10">
        <f>X35-X36</f>
        <v>169.13</v>
      </c>
      <c r="Y37" s="10">
        <f>Y35-Y36</f>
        <v>899.27</v>
      </c>
      <c r="Z37" s="10">
        <f>Z35-Z36</f>
        <v>17.02</v>
      </c>
      <c r="AA37" s="10">
        <f>AA35-AA36</f>
        <v>5139.47</v>
      </c>
      <c r="AB37" s="10">
        <f>AB35-AB36</f>
        <v>1604.71</v>
      </c>
      <c r="AC37" s="10">
        <f>AC35-AC36</f>
        <v>5905.3</v>
      </c>
      <c r="AD37" s="10">
        <f>AD35-AD36</f>
        <v>9.49</v>
      </c>
      <c r="AE37" s="10">
        <f>AE35-AE36</f>
        <v>-0.11999999999999988</v>
      </c>
      <c r="AI37" s="10">
        <f>AI35-AI36</f>
        <v>-7.0200000000000031</v>
      </c>
    </row>
    <row r="38" spans="1:95" ht="31.5" x14ac:dyDescent="0.25">
      <c r="B38" s="8" t="s">
        <v>122</v>
      </c>
      <c r="D38" s="10">
        <v>13</v>
      </c>
      <c r="F38" s="10">
        <v>32</v>
      </c>
      <c r="H38" s="10">
        <v>55</v>
      </c>
    </row>
    <row r="44" spans="1:95" ht="31.5" x14ac:dyDescent="0.25">
      <c r="B44" s="8" t="s">
        <v>89</v>
      </c>
    </row>
    <row r="45" spans="1:95" x14ac:dyDescent="0.25">
      <c r="B45" s="8" t="s">
        <v>90</v>
      </c>
    </row>
    <row r="46" spans="1:95" ht="31.5" x14ac:dyDescent="0.25">
      <c r="B46" s="8" t="s">
        <v>91</v>
      </c>
    </row>
    <row r="47" spans="1:95" x14ac:dyDescent="0.25">
      <c r="B47" s="8" t="s">
        <v>92</v>
      </c>
    </row>
  </sheetData>
  <mergeCells count="13">
    <mergeCell ref="D8:E8"/>
    <mergeCell ref="CD8:CD9"/>
    <mergeCell ref="CC8:CC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I7" sqref="I7"/>
    </sheetView>
  </sheetViews>
  <sheetFormatPr defaultRowHeight="15" x14ac:dyDescent="0.25"/>
  <cols>
    <col min="1" max="1" width="12.140625" style="37" customWidth="1"/>
    <col min="2" max="2" width="11.5703125" style="37" customWidth="1"/>
    <col min="3" max="3" width="8" style="37" customWidth="1"/>
    <col min="4" max="4" width="41.5703125" style="37" customWidth="1"/>
    <col min="5" max="5" width="10.140625" style="84" customWidth="1"/>
    <col min="6" max="6" width="9.140625" style="37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6384" width="9.140625" style="37"/>
  </cols>
  <sheetData>
    <row r="1" spans="1:10" x14ac:dyDescent="0.25">
      <c r="A1" s="37" t="s">
        <v>123</v>
      </c>
      <c r="B1" s="38" t="s">
        <v>124</v>
      </c>
      <c r="C1" s="39"/>
      <c r="D1" s="40"/>
      <c r="E1" s="37" t="s">
        <v>125</v>
      </c>
      <c r="F1" s="41"/>
      <c r="I1" s="37" t="s">
        <v>126</v>
      </c>
      <c r="J1" s="42">
        <v>44663</v>
      </c>
    </row>
    <row r="2" spans="1:10" ht="7.5" customHeight="1" thickBot="1" x14ac:dyDescent="0.3">
      <c r="E2" s="37"/>
    </row>
    <row r="3" spans="1:10" ht="15.75" thickBot="1" x14ac:dyDescent="0.3">
      <c r="A3" s="43" t="s">
        <v>127</v>
      </c>
      <c r="B3" s="44" t="s">
        <v>128</v>
      </c>
      <c r="C3" s="44" t="s">
        <v>129</v>
      </c>
      <c r="D3" s="44" t="s">
        <v>130</v>
      </c>
      <c r="E3" s="44" t="s">
        <v>131</v>
      </c>
      <c r="F3" s="44" t="s">
        <v>132</v>
      </c>
      <c r="G3" s="44" t="s">
        <v>133</v>
      </c>
      <c r="H3" s="44" t="s">
        <v>134</v>
      </c>
      <c r="I3" s="44" t="s">
        <v>135</v>
      </c>
      <c r="J3" s="45" t="s">
        <v>136</v>
      </c>
    </row>
    <row r="4" spans="1:10" x14ac:dyDescent="0.25">
      <c r="A4" s="46" t="s">
        <v>96</v>
      </c>
      <c r="B4" s="47" t="s">
        <v>137</v>
      </c>
      <c r="C4" s="85" t="s">
        <v>153</v>
      </c>
      <c r="D4" s="49" t="s">
        <v>97</v>
      </c>
      <c r="E4" s="50" t="s">
        <v>154</v>
      </c>
      <c r="F4" s="51">
        <v>6.87</v>
      </c>
      <c r="G4" s="52">
        <v>137.24869549916727</v>
      </c>
      <c r="H4" s="52">
        <v>5.18</v>
      </c>
      <c r="I4" s="52">
        <v>6.04</v>
      </c>
      <c r="J4" s="53">
        <v>15.84</v>
      </c>
    </row>
    <row r="5" spans="1:10" x14ac:dyDescent="0.25">
      <c r="A5" s="54"/>
      <c r="B5" s="55"/>
      <c r="C5" s="86" t="s">
        <v>155</v>
      </c>
      <c r="D5" s="56" t="s">
        <v>98</v>
      </c>
      <c r="E5" s="41" t="s">
        <v>156</v>
      </c>
      <c r="F5" s="57">
        <v>4.68</v>
      </c>
      <c r="G5" s="58">
        <v>67.105999999999995</v>
      </c>
      <c r="H5" s="58">
        <v>3.42</v>
      </c>
      <c r="I5" s="58">
        <v>5.85</v>
      </c>
      <c r="J5" s="59">
        <v>0</v>
      </c>
    </row>
    <row r="6" spans="1:10" x14ac:dyDescent="0.25">
      <c r="A6" s="54"/>
      <c r="B6" s="60" t="s">
        <v>138</v>
      </c>
      <c r="C6" s="86" t="s">
        <v>157</v>
      </c>
      <c r="D6" s="56" t="s">
        <v>99</v>
      </c>
      <c r="E6" s="41" t="s">
        <v>154</v>
      </c>
      <c r="F6" s="57">
        <v>3.49</v>
      </c>
      <c r="G6" s="58">
        <v>61.253519999999988</v>
      </c>
      <c r="H6" s="58">
        <v>0.53</v>
      </c>
      <c r="I6" s="58">
        <v>0.11</v>
      </c>
      <c r="J6" s="59">
        <v>14.99</v>
      </c>
    </row>
    <row r="7" spans="1:10" x14ac:dyDescent="0.25">
      <c r="A7" s="54"/>
      <c r="B7" s="60" t="s">
        <v>139</v>
      </c>
      <c r="C7" s="86" t="s">
        <v>155</v>
      </c>
      <c r="D7" s="56" t="s">
        <v>100</v>
      </c>
      <c r="E7" s="41" t="s">
        <v>158</v>
      </c>
      <c r="F7" s="57">
        <v>1.75</v>
      </c>
      <c r="G7" s="58">
        <v>98.454999999999984</v>
      </c>
      <c r="H7" s="58">
        <v>2.91</v>
      </c>
      <c r="I7" s="58">
        <v>1.23</v>
      </c>
      <c r="J7" s="59">
        <v>19.95</v>
      </c>
    </row>
    <row r="8" spans="1:10" x14ac:dyDescent="0.25">
      <c r="A8" s="54"/>
      <c r="B8" s="60" t="s">
        <v>140</v>
      </c>
      <c r="C8" s="86" t="s">
        <v>155</v>
      </c>
      <c r="D8" s="56" t="s">
        <v>101</v>
      </c>
      <c r="E8" s="41" t="s">
        <v>159</v>
      </c>
      <c r="F8" s="57">
        <v>2.17</v>
      </c>
      <c r="G8" s="58">
        <v>52.327800000000003</v>
      </c>
      <c r="H8" s="58">
        <v>0.04</v>
      </c>
      <c r="I8" s="58">
        <v>5.78</v>
      </c>
      <c r="J8" s="59">
        <v>0.06</v>
      </c>
    </row>
    <row r="9" spans="1:10" x14ac:dyDescent="0.25">
      <c r="A9" s="54"/>
      <c r="B9" s="55"/>
      <c r="C9" s="86" t="s">
        <v>155</v>
      </c>
      <c r="D9" s="56" t="s">
        <v>102</v>
      </c>
      <c r="E9" s="41" t="s">
        <v>160</v>
      </c>
      <c r="F9" s="57">
        <v>2.23</v>
      </c>
      <c r="G9" s="58">
        <v>95.776785714285808</v>
      </c>
      <c r="H9" s="58">
        <v>3.21</v>
      </c>
      <c r="I9" s="58">
        <v>0.57999999999999996</v>
      </c>
      <c r="J9" s="59">
        <v>20.45</v>
      </c>
    </row>
    <row r="10" spans="1:10" ht="15.75" thickBot="1" x14ac:dyDescent="0.3">
      <c r="A10" s="61"/>
      <c r="B10" s="62"/>
      <c r="C10" s="62"/>
      <c r="D10" s="63"/>
      <c r="E10" s="64"/>
      <c r="F10" s="65"/>
      <c r="G10" s="66"/>
      <c r="H10" s="66"/>
      <c r="I10" s="66"/>
      <c r="J10" s="67"/>
    </row>
    <row r="11" spans="1:10" x14ac:dyDescent="0.25">
      <c r="A11" s="46" t="s">
        <v>141</v>
      </c>
      <c r="B11" s="68" t="s">
        <v>140</v>
      </c>
      <c r="C11" s="48"/>
      <c r="D11" s="49" t="s">
        <v>173</v>
      </c>
      <c r="E11" s="50" t="s">
        <v>154</v>
      </c>
      <c r="F11" s="51">
        <v>14.57</v>
      </c>
      <c r="G11" s="52">
        <v>97.36</v>
      </c>
      <c r="H11" s="52">
        <v>0.8</v>
      </c>
      <c r="I11" s="52">
        <v>0.8</v>
      </c>
      <c r="J11" s="53">
        <v>23.2</v>
      </c>
    </row>
    <row r="12" spans="1:10" x14ac:dyDescent="0.25">
      <c r="A12" s="54"/>
      <c r="B12" s="55"/>
      <c r="C12" s="55"/>
      <c r="D12" s="56"/>
      <c r="E12" s="41"/>
      <c r="F12" s="57"/>
      <c r="G12" s="58"/>
      <c r="H12" s="58"/>
      <c r="I12" s="58"/>
      <c r="J12" s="59"/>
    </row>
    <row r="13" spans="1:10" ht="15.75" thickBot="1" x14ac:dyDescent="0.3">
      <c r="A13" s="61"/>
      <c r="B13" s="62"/>
      <c r="C13" s="62"/>
      <c r="D13" s="63"/>
      <c r="E13" s="64"/>
      <c r="F13" s="65"/>
      <c r="G13" s="66"/>
      <c r="H13" s="66"/>
      <c r="I13" s="66"/>
      <c r="J13" s="67"/>
    </row>
    <row r="14" spans="1:10" ht="45" x14ac:dyDescent="0.25">
      <c r="A14" s="54" t="s">
        <v>107</v>
      </c>
      <c r="B14" s="69" t="s">
        <v>142</v>
      </c>
      <c r="C14" s="87" t="s">
        <v>161</v>
      </c>
      <c r="D14" s="71" t="s">
        <v>108</v>
      </c>
      <c r="E14" s="72" t="s">
        <v>162</v>
      </c>
      <c r="F14" s="73">
        <v>7.12</v>
      </c>
      <c r="G14" s="74">
        <v>80.394792874666663</v>
      </c>
      <c r="H14" s="74">
        <v>1.1000000000000001</v>
      </c>
      <c r="I14" s="74">
        <v>4.9000000000000004</v>
      </c>
      <c r="J14" s="75">
        <v>8.2200000000000006</v>
      </c>
    </row>
    <row r="15" spans="1:10" x14ac:dyDescent="0.25">
      <c r="A15" s="54"/>
      <c r="B15" s="60" t="s">
        <v>143</v>
      </c>
      <c r="C15" s="86" t="s">
        <v>163</v>
      </c>
      <c r="D15" s="56" t="s">
        <v>109</v>
      </c>
      <c r="E15" s="41" t="s">
        <v>154</v>
      </c>
      <c r="F15" s="57">
        <v>5.54</v>
      </c>
      <c r="G15" s="58">
        <v>113.77555799999999</v>
      </c>
      <c r="H15" s="58">
        <v>2.39</v>
      </c>
      <c r="I15" s="58">
        <v>4.04</v>
      </c>
      <c r="J15" s="59">
        <v>17.309999999999999</v>
      </c>
    </row>
    <row r="16" spans="1:10" x14ac:dyDescent="0.25">
      <c r="A16" s="54"/>
      <c r="B16" s="60" t="s">
        <v>144</v>
      </c>
      <c r="C16" s="86" t="s">
        <v>164</v>
      </c>
      <c r="D16" s="56" t="s">
        <v>110</v>
      </c>
      <c r="E16" s="41" t="s">
        <v>165</v>
      </c>
      <c r="F16" s="57">
        <v>19.739999999999998</v>
      </c>
      <c r="G16" s="58">
        <v>180.87379735823131</v>
      </c>
      <c r="H16" s="58">
        <v>12.47</v>
      </c>
      <c r="I16" s="58">
        <v>13.4</v>
      </c>
      <c r="J16" s="59">
        <v>2.52</v>
      </c>
    </row>
    <row r="17" spans="1:10" x14ac:dyDescent="0.25">
      <c r="A17" s="54"/>
      <c r="B17" s="60" t="s">
        <v>145</v>
      </c>
      <c r="C17" s="86" t="s">
        <v>166</v>
      </c>
      <c r="D17" s="56" t="s">
        <v>111</v>
      </c>
      <c r="E17" s="41" t="s">
        <v>154</v>
      </c>
      <c r="F17" s="57">
        <v>6.82</v>
      </c>
      <c r="G17" s="58">
        <v>266.58807000000002</v>
      </c>
      <c r="H17" s="58">
        <v>4.83</v>
      </c>
      <c r="I17" s="58">
        <v>4.7300000000000004</v>
      </c>
      <c r="J17" s="59">
        <v>50.99</v>
      </c>
    </row>
    <row r="18" spans="1:10" x14ac:dyDescent="0.25">
      <c r="A18" s="54"/>
      <c r="B18" s="60" t="s">
        <v>146</v>
      </c>
      <c r="C18" s="86" t="s">
        <v>167</v>
      </c>
      <c r="D18" s="56" t="s">
        <v>112</v>
      </c>
      <c r="E18" s="41" t="s">
        <v>154</v>
      </c>
      <c r="F18" s="57">
        <v>3.63</v>
      </c>
      <c r="G18" s="58">
        <v>67.997299999999996</v>
      </c>
      <c r="H18" s="58">
        <v>0.5</v>
      </c>
      <c r="I18" s="58">
        <v>0.21</v>
      </c>
      <c r="J18" s="59">
        <v>16.88</v>
      </c>
    </row>
    <row r="19" spans="1:10" x14ac:dyDescent="0.25">
      <c r="A19" s="54"/>
      <c r="B19" s="60" t="s">
        <v>147</v>
      </c>
      <c r="C19" s="86" t="s">
        <v>155</v>
      </c>
      <c r="D19" s="56" t="s">
        <v>113</v>
      </c>
      <c r="E19" s="41" t="s">
        <v>168</v>
      </c>
      <c r="F19" s="57">
        <v>1.89</v>
      </c>
      <c r="G19" s="58">
        <v>87.222641509433913</v>
      </c>
      <c r="H19" s="58">
        <v>2.92</v>
      </c>
      <c r="I19" s="58">
        <v>0.32</v>
      </c>
      <c r="J19" s="59">
        <v>19.13</v>
      </c>
    </row>
    <row r="20" spans="1:10" x14ac:dyDescent="0.25">
      <c r="A20" s="54"/>
      <c r="B20" s="60" t="s">
        <v>148</v>
      </c>
      <c r="C20" s="86" t="s">
        <v>155</v>
      </c>
      <c r="D20" s="56" t="s">
        <v>102</v>
      </c>
      <c r="E20" s="41" t="s">
        <v>158</v>
      </c>
      <c r="F20" s="57">
        <v>1.49</v>
      </c>
      <c r="G20" s="58">
        <v>63.851190476190531</v>
      </c>
      <c r="H20" s="58">
        <v>2.14</v>
      </c>
      <c r="I20" s="58">
        <v>0.39</v>
      </c>
      <c r="J20" s="59">
        <v>13.63</v>
      </c>
    </row>
    <row r="21" spans="1:10" x14ac:dyDescent="0.25">
      <c r="A21" s="54"/>
      <c r="B21" s="76"/>
      <c r="C21" s="76"/>
      <c r="D21" s="77"/>
      <c r="E21" s="78"/>
      <c r="F21" s="79"/>
      <c r="G21" s="80"/>
      <c r="H21" s="80"/>
      <c r="I21" s="80"/>
      <c r="J21" s="81"/>
    </row>
    <row r="22" spans="1:10" ht="15.75" thickBot="1" x14ac:dyDescent="0.3">
      <c r="A22" s="61"/>
      <c r="B22" s="62"/>
      <c r="C22" s="62"/>
      <c r="D22" s="63"/>
      <c r="E22" s="64"/>
      <c r="F22" s="65"/>
      <c r="G22" s="66"/>
      <c r="H22" s="66"/>
      <c r="I22" s="66"/>
      <c r="J22" s="67"/>
    </row>
    <row r="23" spans="1:10" x14ac:dyDescent="0.25">
      <c r="A23" s="46" t="s">
        <v>115</v>
      </c>
      <c r="B23" s="68" t="s">
        <v>149</v>
      </c>
      <c r="C23" s="85" t="s">
        <v>169</v>
      </c>
      <c r="D23" s="49" t="s">
        <v>116</v>
      </c>
      <c r="E23" s="50" t="s">
        <v>170</v>
      </c>
      <c r="F23" s="51">
        <v>13.17</v>
      </c>
      <c r="G23" s="52">
        <v>157.41372411655669</v>
      </c>
      <c r="H23" s="52">
        <v>10.67</v>
      </c>
      <c r="I23" s="52">
        <v>11.97</v>
      </c>
      <c r="J23" s="53">
        <v>1.81</v>
      </c>
    </row>
    <row r="24" spans="1:10" x14ac:dyDescent="0.25">
      <c r="A24" s="54"/>
      <c r="B24" s="82" t="s">
        <v>146</v>
      </c>
      <c r="C24" s="86" t="s">
        <v>171</v>
      </c>
      <c r="D24" s="56" t="s">
        <v>117</v>
      </c>
      <c r="E24" s="41" t="s">
        <v>154</v>
      </c>
      <c r="F24" s="57">
        <v>8.56</v>
      </c>
      <c r="G24" s="58">
        <v>131.96991099924298</v>
      </c>
      <c r="H24" s="58">
        <v>3.47</v>
      </c>
      <c r="I24" s="58">
        <v>3.21</v>
      </c>
      <c r="J24" s="59">
        <v>23.81</v>
      </c>
    </row>
    <row r="25" spans="1:10" x14ac:dyDescent="0.25">
      <c r="A25" s="54"/>
      <c r="B25" s="76"/>
      <c r="C25" s="88" t="s">
        <v>155</v>
      </c>
      <c r="D25" s="77" t="s">
        <v>113</v>
      </c>
      <c r="E25" s="78" t="s">
        <v>172</v>
      </c>
      <c r="F25" s="79">
        <v>1.65</v>
      </c>
      <c r="G25" s="80">
        <v>76.319811320754539</v>
      </c>
      <c r="H25" s="80">
        <v>2.5499999999999998</v>
      </c>
      <c r="I25" s="80">
        <v>0.28000000000000003</v>
      </c>
      <c r="J25" s="81">
        <v>16.739999999999998</v>
      </c>
    </row>
    <row r="26" spans="1:10" ht="15.75" thickBot="1" x14ac:dyDescent="0.3">
      <c r="A26" s="61"/>
      <c r="B26" s="62"/>
      <c r="C26" s="62"/>
      <c r="D26" s="63"/>
      <c r="E26" s="64"/>
      <c r="F26" s="65"/>
      <c r="G26" s="66"/>
      <c r="H26" s="66"/>
      <c r="I26" s="66"/>
      <c r="J26" s="67"/>
    </row>
    <row r="27" spans="1:10" x14ac:dyDescent="0.25">
      <c r="A27" s="54" t="s">
        <v>150</v>
      </c>
      <c r="B27" s="47" t="s">
        <v>137</v>
      </c>
      <c r="C27" s="70"/>
      <c r="D27" s="71"/>
      <c r="E27" s="72"/>
      <c r="F27" s="73"/>
      <c r="G27" s="74"/>
      <c r="H27" s="74"/>
      <c r="I27" s="74"/>
      <c r="J27" s="75"/>
    </row>
    <row r="28" spans="1:10" x14ac:dyDescent="0.25">
      <c r="A28" s="54"/>
      <c r="B28" s="60" t="s">
        <v>145</v>
      </c>
      <c r="C28" s="55"/>
      <c r="D28" s="56"/>
      <c r="E28" s="41"/>
      <c r="F28" s="57"/>
      <c r="G28" s="58"/>
      <c r="H28" s="58"/>
      <c r="I28" s="58"/>
      <c r="J28" s="59"/>
    </row>
    <row r="29" spans="1:10" x14ac:dyDescent="0.25">
      <c r="A29" s="54"/>
      <c r="B29" s="60" t="s">
        <v>146</v>
      </c>
      <c r="C29" s="55"/>
      <c r="D29" s="56"/>
      <c r="E29" s="41"/>
      <c r="F29" s="57"/>
      <c r="G29" s="58"/>
      <c r="H29" s="58"/>
      <c r="I29" s="58"/>
      <c r="J29" s="59"/>
    </row>
    <row r="30" spans="1:10" x14ac:dyDescent="0.25">
      <c r="A30" s="54"/>
      <c r="B30" s="60" t="s">
        <v>139</v>
      </c>
      <c r="C30" s="55"/>
      <c r="D30" s="56"/>
      <c r="E30" s="41"/>
      <c r="F30" s="57"/>
      <c r="G30" s="58"/>
      <c r="H30" s="58"/>
      <c r="I30" s="58"/>
      <c r="J30" s="59"/>
    </row>
    <row r="31" spans="1:10" x14ac:dyDescent="0.25">
      <c r="A31" s="54"/>
      <c r="B31" s="76"/>
      <c r="C31" s="76"/>
      <c r="D31" s="77"/>
      <c r="E31" s="78"/>
      <c r="F31" s="79"/>
      <c r="G31" s="80"/>
      <c r="H31" s="80"/>
      <c r="I31" s="80"/>
      <c r="J31" s="81"/>
    </row>
    <row r="32" spans="1:10" ht="15.75" thickBot="1" x14ac:dyDescent="0.3">
      <c r="A32" s="61"/>
      <c r="B32" s="62"/>
      <c r="C32" s="62"/>
      <c r="D32" s="63"/>
      <c r="E32" s="64"/>
      <c r="F32" s="65"/>
      <c r="G32" s="66"/>
      <c r="H32" s="66"/>
      <c r="I32" s="66"/>
      <c r="J32" s="67"/>
    </row>
    <row r="33" spans="1:10" x14ac:dyDescent="0.25">
      <c r="A33" s="46" t="s">
        <v>151</v>
      </c>
      <c r="B33" s="68" t="s">
        <v>152</v>
      </c>
      <c r="C33" s="48"/>
      <c r="D33" s="49"/>
      <c r="E33" s="50"/>
      <c r="F33" s="51"/>
      <c r="G33" s="52"/>
      <c r="H33" s="52"/>
      <c r="I33" s="52"/>
      <c r="J33" s="53"/>
    </row>
    <row r="34" spans="1:10" x14ac:dyDescent="0.25">
      <c r="A34" s="54"/>
      <c r="B34" s="82" t="s">
        <v>149</v>
      </c>
      <c r="C34" s="70"/>
      <c r="D34" s="71"/>
      <c r="E34" s="72"/>
      <c r="F34" s="73"/>
      <c r="G34" s="74"/>
      <c r="H34" s="74"/>
      <c r="I34" s="74"/>
      <c r="J34" s="75"/>
    </row>
    <row r="35" spans="1:10" x14ac:dyDescent="0.25">
      <c r="A35" s="54"/>
      <c r="B35" s="82" t="s">
        <v>146</v>
      </c>
      <c r="C35" s="55"/>
      <c r="D35" s="56"/>
      <c r="E35" s="41"/>
      <c r="F35" s="57"/>
      <c r="G35" s="58"/>
      <c r="H35" s="58"/>
      <c r="I35" s="58"/>
      <c r="J35" s="59"/>
    </row>
    <row r="36" spans="1:10" x14ac:dyDescent="0.25">
      <c r="A36" s="54"/>
      <c r="B36" s="83" t="s">
        <v>140</v>
      </c>
      <c r="C36" s="76"/>
      <c r="D36" s="77"/>
      <c r="E36" s="78"/>
      <c r="F36" s="79"/>
      <c r="G36" s="80"/>
      <c r="H36" s="80"/>
      <c r="I36" s="80"/>
      <c r="J36" s="81"/>
    </row>
    <row r="37" spans="1:10" x14ac:dyDescent="0.25">
      <c r="A37" s="54"/>
      <c r="B37" s="76"/>
      <c r="C37" s="76"/>
      <c r="D37" s="77"/>
      <c r="E37" s="78"/>
      <c r="F37" s="79"/>
      <c r="G37" s="80"/>
      <c r="H37" s="80"/>
      <c r="I37" s="80"/>
      <c r="J37" s="81"/>
    </row>
    <row r="38" spans="1:10" ht="15.75" thickBot="1" x14ac:dyDescent="0.3">
      <c r="A38" s="61"/>
      <c r="B38" s="62"/>
      <c r="C38" s="62"/>
      <c r="D38" s="63"/>
      <c r="E38" s="64"/>
      <c r="F38" s="65"/>
      <c r="G38" s="66"/>
      <c r="H38" s="66"/>
      <c r="I38" s="66"/>
      <c r="J38" s="6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44663.502106481479</v>
      </c>
    </row>
    <row r="2" spans="1:2" x14ac:dyDescent="0.2">
      <c r="A2" t="s">
        <v>81</v>
      </c>
      <c r="B2" s="13">
        <v>44663.380960648145</v>
      </c>
    </row>
    <row r="3" spans="1:2" x14ac:dyDescent="0.2">
      <c r="A3" t="s">
        <v>82</v>
      </c>
      <c r="B3" t="s">
        <v>94</v>
      </c>
    </row>
    <row r="4" spans="1:2" x14ac:dyDescent="0.2">
      <c r="A4" t="s">
        <v>83</v>
      </c>
      <c r="B4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12.04.2022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Бурина</cp:lastModifiedBy>
  <cp:lastPrinted>2019-07-09T04:45:56Z</cp:lastPrinted>
  <dcterms:created xsi:type="dcterms:W3CDTF">2002-09-22T07:35:02Z</dcterms:created>
  <dcterms:modified xsi:type="dcterms:W3CDTF">2022-04-12T04:10:13Z</dcterms:modified>
</cp:coreProperties>
</file>