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495" windowWidth="28575" windowHeight="1852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Лист1!$A$1:$J$18</definedName>
  </definedNames>
  <calcPr calcId="977461"/>
</workbook>
</file>

<file path=xl/calcChain.xml><?xml version="1.0" encoding="utf-8"?>
<calcChain xmlns="http://schemas.openxmlformats.org/spreadsheetml/2006/main">
  <c r="G18" i="1" l="1"/>
  <c r="F18" i="1"/>
  <c r="G17" i="1"/>
  <c r="G16" i="1"/>
  <c r="G15" i="1"/>
  <c r="G12" i="1"/>
  <c r="G10" i="1"/>
  <c r="G9" i="1"/>
  <c r="F6" i="1"/>
  <c r="G5" i="1"/>
  <c r="G4" i="1"/>
  <c r="J18" i="1"/>
  <c r="I18" i="1"/>
  <c r="H18" i="1"/>
  <c r="J17" i="1"/>
  <c r="I17" i="1"/>
  <c r="H17" i="1"/>
  <c r="J16" i="1"/>
  <c r="I16" i="1"/>
  <c r="H16" i="1"/>
  <c r="J5" i="1"/>
  <c r="I5" i="1"/>
  <c r="H5" i="1"/>
  <c r="J12" i="1"/>
  <c r="I12" i="1"/>
  <c r="H12" i="1"/>
</calcChain>
</file>

<file path=xl/sharedStrings.xml><?xml version="1.0" encoding="utf-8"?>
<sst xmlns="http://schemas.openxmlformats.org/spreadsheetml/2006/main" count="62" uniqueCount="53">
  <si>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</si>
  <si>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</si>
  <si>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</si>
  <si>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</si>
  <si>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</si>
  <si>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</si>
  <si>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</si>
  <si>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</si>
  <si>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</si>
  <si>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</si>
  <si>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</si>
  <si>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</si>
  <si>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</si>
  <si>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</si>
  <si>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</si>
  <si>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</si>
  <si>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</si>
  <si>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</si>
  <si>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хлеб</t>
  </si>
  <si>
    <t>Полдник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</si>
  <si>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</si>
  <si>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</si>
  <si>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</si>
  <si>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</si>
  <si>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</si>
  <si>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</si>
  <si>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Батоны нарезные</t>
  </si>
  <si>
    <t>Хлеб ржано-пшеничный</t>
  </si>
  <si>
    <t>1/200</t>
  </si>
  <si>
    <t>Макаронные изделия отварные</t>
  </si>
  <si>
    <t>Хлеб пшеничный</t>
  </si>
  <si>
    <t>Кукуруза консервированная</t>
  </si>
  <si>
    <t>1/20</t>
  </si>
  <si>
    <t>Рассольник</t>
  </si>
  <si>
    <t>Курица в соусе томатном</t>
  </si>
  <si>
    <t>Омлет натуральный с сосиской отварной</t>
  </si>
  <si>
    <t>2/30</t>
  </si>
  <si>
    <t>1/30</t>
  </si>
  <si>
    <t>Чай с молоком</t>
  </si>
  <si>
    <t>Кисель из свежих ягод</t>
  </si>
  <si>
    <t>1/180</t>
  </si>
  <si>
    <t>напиток</t>
  </si>
  <si>
    <t>Фрукты свежие (яблоки)</t>
  </si>
  <si>
    <t>фрукты</t>
  </si>
  <si>
    <t>150/50</t>
  </si>
  <si>
    <t>1/80</t>
  </si>
  <si>
    <t>100/40</t>
  </si>
  <si>
    <t>Молоко витаминизированное с м.д.ж. 3,2% (в индивидуальной промышленной упаковке)</t>
  </si>
  <si>
    <t>1/150</t>
  </si>
  <si>
    <t>Салат картофельный с соленым огурцом и зеленым горош.</t>
  </si>
  <si>
    <t>Булочка Ромашка</t>
  </si>
  <si>
    <t>1/50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</si>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</sst>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color theme="1"/>
      <name val="Times New Roman"/>
      <family val="1"/>
      <charset val="204"/>
    </font>
    <font>
      <sz val="10"/>
      <color theme="1"/>
      <name val="Times New Roman"/>
      <family val="1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1" xfId="0" applyBorder="1"/>
    <xf numFmtId="0" fontId="0" fillId="0" borderId="2" xfId="0" applyBorder="1"/>
    <xf numFmtId="14" fontId="0" fillId="0" borderId="1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0" fillId="0" borderId="0" xfId="0" applyBorder="1"/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0" fontId="0" fillId="0" borderId="5" xfId="0" applyBorder="1" applyAlignment="1">
      <alignment horizontal="center" vertical="center"/>
    </xf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 vertical="center"/>
    </xf>
    <xf numFmtId="0" fontId="2" fillId="2" borderId="8" xfId="0" applyFont="1" applyFill="1" applyBorder="1"/>
    <xf numFmtId="49" fontId="2" fillId="2" borderId="8" xfId="0" applyNumberFormat="1" applyFont="1" applyFill="1" applyBorder="1" applyAlignment="1">
      <alignment horizontal="center"/>
    </xf>
    <xf numFmtId="2" fontId="2" fillId="2" borderId="8" xfId="0" applyNumberFormat="1" applyFont="1" applyFill="1" applyBorder="1" applyAlignment="1">
      <alignment horizontal="center"/>
    </xf>
    <xf numFmtId="2" fontId="1" fillId="2" borderId="8" xfId="0" applyNumberFormat="1" applyFont="1" applyFill="1" applyBorder="1" applyAlignment="1">
      <alignment horizontal="center" vertical="center"/>
    </xf>
    <xf numFmtId="2" fontId="1" fillId="2" borderId="9" xfId="0" applyNumberFormat="1" applyFont="1" applyFill="1" applyBorder="1" applyAlignment="1">
      <alignment horizontal="center" vertical="center"/>
    </xf>
    <xf numFmtId="0" fontId="0" fillId="0" borderId="10" xfId="0" applyBorder="1"/>
    <xf numFmtId="2" fontId="1" fillId="2" borderId="11" xfId="0" applyNumberFormat="1" applyFont="1" applyFill="1" applyBorder="1" applyAlignment="1">
      <alignment horizontal="center" vertical="center"/>
    </xf>
    <xf numFmtId="0" fontId="0" fillId="0" borderId="12" xfId="0" applyBorder="1"/>
    <xf numFmtId="2" fontId="3" fillId="0" borderId="11" xfId="0" applyNumberFormat="1" applyFont="1" applyBorder="1" applyAlignment="1">
      <alignment horizontal="center" vertical="center"/>
    </xf>
    <xf numFmtId="0" fontId="0" fillId="0" borderId="13" xfId="0" applyBorder="1"/>
    <xf numFmtId="0" fontId="0" fillId="0" borderId="14" xfId="0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/>
    </xf>
    <xf numFmtId="2" fontId="2" fillId="2" borderId="14" xfId="0" applyNumberFormat="1" applyFont="1" applyFill="1" applyBorder="1" applyAlignment="1">
      <alignment horizontal="center"/>
    </xf>
    <xf numFmtId="0" fontId="0" fillId="0" borderId="5" xfId="0" applyBorder="1" applyAlignment="1">
      <alignment vertical="center"/>
    </xf>
    <xf numFmtId="2" fontId="1" fillId="2" borderId="5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/>
    </xf>
    <xf numFmtId="2" fontId="1" fillId="2" borderId="8" xfId="0" applyNumberFormat="1" applyFont="1" applyFill="1" applyBorder="1" applyAlignment="1">
      <alignment horizontal="center"/>
    </xf>
    <xf numFmtId="2" fontId="1" fillId="2" borderId="9" xfId="0" applyNumberFormat="1" applyFont="1" applyFill="1" applyBorder="1" applyAlignment="1">
      <alignment horizontal="center"/>
    </xf>
    <xf numFmtId="2" fontId="3" fillId="2" borderId="11" xfId="0" applyNumberFormat="1" applyFont="1" applyFill="1" applyBorder="1" applyAlignment="1">
      <alignment horizontal="center"/>
    </xf>
    <xf numFmtId="2" fontId="1" fillId="2" borderId="11" xfId="0" applyNumberFormat="1" applyFont="1" applyFill="1" applyBorder="1" applyAlignment="1">
      <alignment horizontal="center"/>
    </xf>
    <xf numFmtId="0" fontId="0" fillId="0" borderId="15" xfId="0" applyBorder="1"/>
    <xf numFmtId="2" fontId="3" fillId="0" borderId="14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19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2" fillId="2" borderId="14" xfId="0" applyFont="1" applyFill="1" applyBorder="1"/>
    <xf numFmtId="0" fontId="2" fillId="2" borderId="4" xfId="0" applyFont="1" applyFill="1" applyBorder="1" applyAlignment="1">
      <alignment wrapText="1"/>
    </xf>
    <xf numFmtId="49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left"/>
    </xf>
    <xf numFmtId="2" fontId="1" fillId="2" borderId="14" xfId="0" applyNumberFormat="1" applyFont="1" applyFill="1" applyBorder="1" applyAlignment="1">
      <alignment horizontal="center"/>
    </xf>
    <xf numFmtId="2" fontId="1" fillId="2" borderId="16" xfId="0" applyNumberFormat="1" applyFont="1" applyFill="1" applyBorder="1" applyAlignment="1">
      <alignment horizontal="center"/>
    </xf>
    <xf numFmtId="0" fontId="0" fillId="0" borderId="14" xfId="0" applyBorder="1"/>
    <xf numFmtId="0" fontId="2" fillId="2" borderId="20" xfId="0" applyFont="1" applyFill="1" applyBorder="1"/>
    <xf numFmtId="2" fontId="3" fillId="2" borderId="14" xfId="0" applyNumberFormat="1" applyFont="1" applyFill="1" applyBorder="1" applyAlignment="1">
      <alignment horizontal="center"/>
    </xf>
    <xf numFmtId="2" fontId="3" fillId="2" borderId="16" xfId="0" applyNumberFormat="1" applyFont="1" applyFill="1" applyBorder="1" applyAlignment="1">
      <alignment horizontal="center"/>
    </xf>
    <xf numFmtId="0" fontId="2" fillId="2" borderId="21" xfId="0" applyFont="1" applyFill="1" applyBorder="1" applyAlignment="1">
      <alignment horizontal="left"/>
    </xf>
    <xf numFmtId="0" fontId="0" fillId="0" borderId="22" xfId="0" applyBorder="1" applyAlignment="1">
      <alignment vertical="center"/>
    </xf>
    <xf numFmtId="0" fontId="0" fillId="0" borderId="8" xfId="0" applyBorder="1"/>
    <xf numFmtId="2" fontId="3" fillId="0" borderId="8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0" fillId="0" borderId="4" xfId="0" applyNumberFormat="1" applyBorder="1" applyAlignment="1"/>
    <xf numFmtId="2" fontId="0" fillId="0" borderId="23" xfId="0" applyNumberFormat="1" applyBorder="1" applyAlignment="1"/>
    <xf numFmtId="2" fontId="0" fillId="0" borderId="2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view="pageBreakPreview" zoomScale="150" zoomScaleNormal="100" zoomScaleSheetLayoutView="150" workbookViewId="0">
      <selection activeCell="B2" sqref="B2"/>
    </sheetView>
  </sheetViews>
  <sheetFormatPr defaultColWidth="8.85546875" defaultRowHeight="15" x14ac:dyDescent="0.25"/>
  <cols>
    <col min="1" max="1" width="14.42578125" customWidth="1"/>
    <col min="2" max="2" width="13.140625" customWidth="1"/>
    <col min="3" max="3" width="8.140625" customWidth="1"/>
    <col min="4" max="4" width="38.85546875" customWidth="1"/>
    <col min="7" max="9" width="10.28515625" customWidth="1"/>
    <col min="10" max="10" width="11" customWidth="1"/>
    <col min="12" max="12" width="12.140625" customWidth="1"/>
  </cols>
  <sheetData>
    <row r="1" spans="1:12" x14ac:dyDescent="0.25">
      <c r="A1" t="s">
        <v>0</v>
      </c>
      <c r="B1" s="65" t="s">
        <v>52</v>
      </c>
      <c r="C1" s="66"/>
      <c r="D1" s="67"/>
      <c r="E1" t="s">
        <v>11</v>
      </c>
      <c r="F1" s="1"/>
      <c r="I1" t="s">
        <v>12</v>
      </c>
      <c r="J1" s="3">
        <v>44945</v>
      </c>
    </row>
    <row r="2" spans="1:12" ht="15.75" thickBot="1" x14ac:dyDescent="0.3"/>
    <row r="3" spans="1:12" ht="15.75" thickBot="1" x14ac:dyDescent="0.3">
      <c r="A3" s="43" t="s">
        <v>1</v>
      </c>
      <c r="B3" s="44" t="s">
        <v>2</v>
      </c>
      <c r="C3" s="44" t="s">
        <v>3</v>
      </c>
      <c r="D3" s="44" t="s">
        <v>4</v>
      </c>
      <c r="E3" s="44" t="s">
        <v>5</v>
      </c>
      <c r="F3" s="44" t="s">
        <v>6</v>
      </c>
      <c r="G3" s="45" t="s">
        <v>7</v>
      </c>
      <c r="H3" s="44" t="s">
        <v>8</v>
      </c>
      <c r="I3" s="44" t="s">
        <v>9</v>
      </c>
      <c r="J3" s="46" t="s">
        <v>10</v>
      </c>
      <c r="L3" s="7"/>
    </row>
    <row r="4" spans="1:12" x14ac:dyDescent="0.25">
      <c r="A4" s="17" t="s">
        <v>13</v>
      </c>
      <c r="B4" s="18" t="s">
        <v>15</v>
      </c>
      <c r="C4" s="19">
        <v>245</v>
      </c>
      <c r="D4" s="20" t="s">
        <v>31</v>
      </c>
      <c r="E4" s="21" t="s">
        <v>32</v>
      </c>
      <c r="F4" s="22">
        <v>11.31</v>
      </c>
      <c r="G4" s="22">
        <f>22.5/50*20</f>
        <v>9</v>
      </c>
      <c r="H4" s="23">
        <v>0.52</v>
      </c>
      <c r="I4" s="23">
        <v>0.36</v>
      </c>
      <c r="J4" s="24">
        <v>0.94</v>
      </c>
      <c r="L4" s="7"/>
    </row>
    <row r="5" spans="1:12" x14ac:dyDescent="0.25">
      <c r="A5" s="25"/>
      <c r="B5" s="2" t="s">
        <v>16</v>
      </c>
      <c r="C5" s="10">
        <v>301</v>
      </c>
      <c r="D5" s="15" t="s">
        <v>35</v>
      </c>
      <c r="E5" s="5" t="s">
        <v>44</v>
      </c>
      <c r="F5" s="6">
        <v>82.55</v>
      </c>
      <c r="G5" s="6">
        <f>328.74/150*150</f>
        <v>328.74</v>
      </c>
      <c r="H5" s="11">
        <f>13.47/150*140</f>
        <v>12.572000000000001</v>
      </c>
      <c r="I5" s="11">
        <f>16.02/150*140</f>
        <v>14.951999999999998</v>
      </c>
      <c r="J5" s="26">
        <f>3.45/150*140</f>
        <v>3.2199999999999998</v>
      </c>
      <c r="L5" s="7"/>
    </row>
    <row r="6" spans="1:12" x14ac:dyDescent="0.25">
      <c r="A6" s="27"/>
      <c r="B6" s="1" t="s">
        <v>18</v>
      </c>
      <c r="C6" s="10">
        <v>111</v>
      </c>
      <c r="D6" s="4" t="s">
        <v>26</v>
      </c>
      <c r="E6" s="5" t="s">
        <v>36</v>
      </c>
      <c r="F6" s="6">
        <f>3.34*2</f>
        <v>6.68</v>
      </c>
      <c r="G6" s="6">
        <v>112.36</v>
      </c>
      <c r="H6" s="11">
        <v>2.33</v>
      </c>
      <c r="I6" s="11">
        <v>1.3</v>
      </c>
      <c r="J6" s="26">
        <v>23.1</v>
      </c>
      <c r="L6" s="7"/>
    </row>
    <row r="7" spans="1:12" ht="14.45" customHeight="1" x14ac:dyDescent="0.25">
      <c r="A7" s="25"/>
      <c r="B7" s="2" t="s">
        <v>18</v>
      </c>
      <c r="C7" s="10">
        <v>109</v>
      </c>
      <c r="D7" s="8" t="s">
        <v>27</v>
      </c>
      <c r="E7" s="5" t="s">
        <v>37</v>
      </c>
      <c r="F7" s="6">
        <v>2.57</v>
      </c>
      <c r="G7" s="6">
        <v>38.96</v>
      </c>
      <c r="H7" s="12">
        <v>1.48</v>
      </c>
      <c r="I7" s="12">
        <v>0.27</v>
      </c>
      <c r="J7" s="28">
        <v>10.02</v>
      </c>
      <c r="L7" s="7"/>
    </row>
    <row r="8" spans="1:12" ht="15.75" thickBot="1" x14ac:dyDescent="0.3">
      <c r="A8" s="29"/>
      <c r="B8" s="56" t="s">
        <v>17</v>
      </c>
      <c r="C8" s="30">
        <v>297</v>
      </c>
      <c r="D8" s="57" t="s">
        <v>38</v>
      </c>
      <c r="E8" s="31" t="s">
        <v>28</v>
      </c>
      <c r="F8" s="32">
        <v>12.28</v>
      </c>
      <c r="G8" s="32">
        <v>77.34</v>
      </c>
      <c r="H8" s="58">
        <v>1.42</v>
      </c>
      <c r="I8" s="58">
        <v>1.42</v>
      </c>
      <c r="J8" s="59">
        <v>15.46</v>
      </c>
      <c r="L8" s="7"/>
    </row>
    <row r="9" spans="1:12" x14ac:dyDescent="0.25">
      <c r="A9" s="17" t="s">
        <v>14</v>
      </c>
      <c r="B9" s="18" t="s">
        <v>15</v>
      </c>
      <c r="C9" s="19">
        <v>16</v>
      </c>
      <c r="D9" s="60" t="s">
        <v>49</v>
      </c>
      <c r="E9" s="21" t="s">
        <v>45</v>
      </c>
      <c r="F9" s="22">
        <v>20.83</v>
      </c>
      <c r="G9" s="22">
        <f>118.64/80*80</f>
        <v>118.64000000000001</v>
      </c>
      <c r="H9" s="36">
        <v>1.91</v>
      </c>
      <c r="I9" s="36">
        <v>7.57</v>
      </c>
      <c r="J9" s="37">
        <v>2.1</v>
      </c>
      <c r="L9" s="7"/>
    </row>
    <row r="10" spans="1:12" x14ac:dyDescent="0.25">
      <c r="A10" s="25"/>
      <c r="B10" s="2" t="s">
        <v>20</v>
      </c>
      <c r="C10" s="10">
        <v>96</v>
      </c>
      <c r="D10" s="9" t="s">
        <v>33</v>
      </c>
      <c r="E10" s="5" t="s">
        <v>28</v>
      </c>
      <c r="F10" s="6">
        <v>33.9</v>
      </c>
      <c r="G10" s="6">
        <f>97/200*200</f>
        <v>97</v>
      </c>
      <c r="H10" s="13">
        <v>1.64</v>
      </c>
      <c r="I10" s="13">
        <v>4.2</v>
      </c>
      <c r="J10" s="38">
        <v>13</v>
      </c>
      <c r="L10" s="7"/>
    </row>
    <row r="11" spans="1:12" x14ac:dyDescent="0.25">
      <c r="A11" s="25"/>
      <c r="B11" s="2" t="s">
        <v>21</v>
      </c>
      <c r="C11" s="10">
        <v>405</v>
      </c>
      <c r="D11" s="4" t="s">
        <v>34</v>
      </c>
      <c r="E11" s="5" t="s">
        <v>46</v>
      </c>
      <c r="F11" s="6">
        <v>60.12</v>
      </c>
      <c r="G11" s="6">
        <v>234.95</v>
      </c>
      <c r="H11" s="11">
        <v>14.24</v>
      </c>
      <c r="I11" s="11">
        <v>15.45</v>
      </c>
      <c r="J11" s="26">
        <v>2.19</v>
      </c>
      <c r="L11" s="7"/>
    </row>
    <row r="12" spans="1:12" x14ac:dyDescent="0.25">
      <c r="A12" s="25"/>
      <c r="B12" s="2" t="s">
        <v>22</v>
      </c>
      <c r="C12" s="10">
        <v>291</v>
      </c>
      <c r="D12" s="4" t="s">
        <v>29</v>
      </c>
      <c r="E12" s="5" t="s">
        <v>48</v>
      </c>
      <c r="F12" s="6">
        <v>12.66</v>
      </c>
      <c r="G12" s="6">
        <f>212.62/150*150</f>
        <v>212.62</v>
      </c>
      <c r="H12" s="14">
        <f>5.85/150*130</f>
        <v>5.07</v>
      </c>
      <c r="I12" s="14">
        <f>5.22/150*130</f>
        <v>4.524</v>
      </c>
      <c r="J12" s="39">
        <f>35.61/150*130</f>
        <v>30.861999999999998</v>
      </c>
      <c r="L12" s="7"/>
    </row>
    <row r="13" spans="1:12" x14ac:dyDescent="0.25">
      <c r="A13" s="27"/>
      <c r="B13" s="1" t="s">
        <v>24</v>
      </c>
      <c r="C13" s="10">
        <v>108</v>
      </c>
      <c r="D13" s="9" t="s">
        <v>30</v>
      </c>
      <c r="E13" s="5" t="s">
        <v>37</v>
      </c>
      <c r="F13" s="6">
        <v>2.57</v>
      </c>
      <c r="G13" s="6">
        <v>50.19</v>
      </c>
      <c r="H13" s="12">
        <v>1.74</v>
      </c>
      <c r="I13" s="12">
        <v>0.18</v>
      </c>
      <c r="J13" s="28">
        <v>14.76</v>
      </c>
      <c r="L13" s="7"/>
    </row>
    <row r="14" spans="1:12" x14ac:dyDescent="0.25">
      <c r="A14" s="25"/>
      <c r="B14" s="2" t="s">
        <v>25</v>
      </c>
      <c r="C14" s="10">
        <v>109</v>
      </c>
      <c r="D14" s="9" t="s">
        <v>27</v>
      </c>
      <c r="E14" s="5" t="s">
        <v>37</v>
      </c>
      <c r="F14" s="6">
        <v>2.57</v>
      </c>
      <c r="G14" s="6">
        <v>38.96</v>
      </c>
      <c r="H14" s="12">
        <v>1.48</v>
      </c>
      <c r="I14" s="12">
        <v>0.27</v>
      </c>
      <c r="J14" s="28">
        <v>10.02</v>
      </c>
      <c r="L14" s="7"/>
    </row>
    <row r="15" spans="1:12" ht="15.75" thickBot="1" x14ac:dyDescent="0.3">
      <c r="A15" s="29"/>
      <c r="B15" s="40" t="s">
        <v>41</v>
      </c>
      <c r="C15" s="30">
        <v>418</v>
      </c>
      <c r="D15" s="53" t="s">
        <v>39</v>
      </c>
      <c r="E15" s="31" t="s">
        <v>40</v>
      </c>
      <c r="F15" s="32">
        <v>17.440000000000001</v>
      </c>
      <c r="G15" s="32">
        <f>72.5/180*180</f>
        <v>72.5</v>
      </c>
      <c r="H15" s="54">
        <v>0.18</v>
      </c>
      <c r="I15" s="54">
        <v>0.04</v>
      </c>
      <c r="J15" s="55">
        <v>17.600000000000001</v>
      </c>
      <c r="L15" s="7"/>
    </row>
    <row r="16" spans="1:12" x14ac:dyDescent="0.25">
      <c r="A16" s="61" t="s">
        <v>19</v>
      </c>
      <c r="B16" s="62" t="s">
        <v>23</v>
      </c>
      <c r="C16" s="19">
        <v>570</v>
      </c>
      <c r="D16" s="35" t="s">
        <v>50</v>
      </c>
      <c r="E16" s="21" t="s">
        <v>51</v>
      </c>
      <c r="F16" s="22">
        <v>8.75</v>
      </c>
      <c r="G16" s="22">
        <f>189.37/60*80</f>
        <v>252.49333333333334</v>
      </c>
      <c r="H16" s="63">
        <f>2.25/50*80</f>
        <v>3.5999999999999996</v>
      </c>
      <c r="I16" s="63">
        <f>2.34/50*80</f>
        <v>3.7439999999999998</v>
      </c>
      <c r="J16" s="64">
        <f>29.42/50*80</f>
        <v>47.072000000000003</v>
      </c>
      <c r="L16" s="7"/>
    </row>
    <row r="17" spans="1:12" ht="26.25" x14ac:dyDescent="0.25">
      <c r="A17" s="27"/>
      <c r="B17" s="33" t="s">
        <v>17</v>
      </c>
      <c r="C17" s="16">
        <v>515</v>
      </c>
      <c r="D17" s="50" t="s">
        <v>47</v>
      </c>
      <c r="E17" s="51" t="s">
        <v>28</v>
      </c>
      <c r="F17" s="52">
        <v>39.6</v>
      </c>
      <c r="G17" s="52">
        <f>120/200*200</f>
        <v>120</v>
      </c>
      <c r="H17" s="34">
        <f>3.8/200*180</f>
        <v>3.42</v>
      </c>
      <c r="I17" s="34">
        <f>6.4/200*180</f>
        <v>5.76</v>
      </c>
      <c r="J17" s="47">
        <f>9.4/200*180</f>
        <v>8.4600000000000009</v>
      </c>
      <c r="L17" s="7"/>
    </row>
    <row r="18" spans="1:12" ht="15.75" thickBot="1" x14ac:dyDescent="0.3">
      <c r="A18" s="29"/>
      <c r="B18" s="40" t="s">
        <v>43</v>
      </c>
      <c r="C18" s="48">
        <v>112</v>
      </c>
      <c r="D18" s="49" t="s">
        <v>42</v>
      </c>
      <c r="E18" s="31" t="s">
        <v>28</v>
      </c>
      <c r="F18" s="32">
        <f>45/200*200</f>
        <v>45</v>
      </c>
      <c r="G18" s="32">
        <f>84.6/180*200</f>
        <v>94</v>
      </c>
      <c r="H18" s="41">
        <f>0.72/180*200</f>
        <v>0.8</v>
      </c>
      <c r="I18" s="41">
        <f>0.72/180*200</f>
        <v>0.8</v>
      </c>
      <c r="J18" s="42">
        <f>17.64/180*200</f>
        <v>19.600000000000001</v>
      </c>
    </row>
  </sheetData>
  <mergeCells count="1">
    <mergeCell ref="B1:D1"/>
  </mergeCells>
  <pageMargins left="0.7" right="0.7" top="0.75" bottom="0.75" header="0.3" footer="0.3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2023-01-09T05:18:23Z</dcterms:modified>
</cp:coreProperties>
</file>