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21" i="1" l="1"/>
  <c r="H21" i="1"/>
  <c r="G21" i="1"/>
  <c r="F21" i="1"/>
  <c r="J20" i="1"/>
  <c r="I20" i="1"/>
  <c r="H20" i="1"/>
  <c r="G20" i="1"/>
  <c r="F20" i="1"/>
  <c r="J19" i="1"/>
  <c r="I19" i="1"/>
  <c r="H19" i="1"/>
  <c r="G19" i="1"/>
  <c r="J17" i="1"/>
  <c r="I17" i="1"/>
  <c r="H17" i="1"/>
  <c r="G17" i="1"/>
  <c r="F17" i="1"/>
  <c r="F16" i="1"/>
  <c r="F15" i="1"/>
  <c r="J14" i="1"/>
  <c r="I14" i="1"/>
  <c r="I21" i="1" s="1"/>
  <c r="H14" i="1"/>
  <c r="G14" i="1"/>
  <c r="F14" i="1"/>
  <c r="F6" i="1"/>
  <c r="F8" i="1"/>
  <c r="F4" i="1"/>
  <c r="F10" i="1" s="1"/>
  <c r="F12" i="1"/>
  <c r="F11" i="1"/>
  <c r="F9" i="1"/>
  <c r="J12" i="1" l="1"/>
  <c r="J13" i="1" s="1"/>
  <c r="I12" i="1"/>
  <c r="I13" i="1" s="1"/>
  <c r="H12" i="1"/>
  <c r="H13" i="1" s="1"/>
  <c r="G12" i="1"/>
  <c r="G13" i="1" s="1"/>
  <c r="J9" i="1"/>
  <c r="I9" i="1"/>
  <c r="H9" i="1"/>
  <c r="G9" i="1"/>
  <c r="J8" i="1"/>
  <c r="I8" i="1"/>
  <c r="H8" i="1"/>
  <c r="G8" i="1"/>
  <c r="J7" i="1"/>
  <c r="J6" i="1"/>
  <c r="J10" i="1" s="1"/>
  <c r="I7" i="1"/>
  <c r="I6" i="1"/>
  <c r="I10" i="1" s="1"/>
  <c r="H7" i="1"/>
  <c r="H6" i="1"/>
  <c r="G7" i="1"/>
  <c r="G6" i="1"/>
  <c r="G10" i="1" l="1"/>
  <c r="H10" i="1"/>
</calcChain>
</file>

<file path=xl/sharedStrings.xml><?xml version="1.0" encoding="utf-8"?>
<sst xmlns="http://schemas.openxmlformats.org/spreadsheetml/2006/main" count="60" uniqueCount="54">
  <si>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</si>
  <si>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</si>
  <si>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</si>
  <si>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</si>
  <si>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</si>
  <si>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</si>
  <si>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</si>
  <si>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</si>
  <si>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</si>
  <si>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</si>
  <si>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</si>
  <si>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</si>
  <si>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</si>
  <si>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</si>
  <si>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</si>
  <si>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</si>
  <si>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</si>
  <si>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</si>
  <si>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</si>
  <si>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</si>
  <si>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</si>
  <si>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</si>
  <si>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</si>
  <si>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</si>
  <si>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</si>
  <si>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</si>
  <si>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</si>
  <si>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</si>
  <si>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</si>
  <si>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</si>
  <si>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Зав.производством _________________________________</t>
  </si>
  <si>
    <t>Бухгалтер калькулятор _______________________________</t>
  </si>
  <si>
    <t>Плов из птицы</t>
  </si>
  <si>
    <t>Огурец соленый</t>
  </si>
  <si>
    <t>Лепешка с сыром</t>
  </si>
  <si>
    <t>Рыба тушеная в томате с овощами</t>
  </si>
  <si>
    <t>Пюре картофельное</t>
  </si>
  <si>
    <t>Борщ с капустой и мясом со сметаной</t>
  </si>
  <si>
    <t>45/45</t>
  </si>
  <si>
    <t>180</t>
  </si>
  <si>
    <t>Вафли</t>
  </si>
  <si>
    <t>Чай с сахаром</t>
  </si>
  <si>
    <t>120/40</t>
  </si>
  <si>
    <t>Снежок</t>
  </si>
  <si>
    <t>75</t>
  </si>
  <si>
    <t>235/15/5</t>
  </si>
  <si>
    <t>39</t>
  </si>
  <si>
    <t>38</t>
  </si>
  <si>
    <t>Зеленый горошек</t>
  </si>
  <si>
    <t>МБОУ БСШ №1 имени Е.К. Зырянова</t>
  </si>
  <si>
    <t>1</t>
  </si>
  <si>
    <t>Компот из кураги</t>
  </si>
  <si>
    <t>День 3</t>
  </si>
  <si>
    <r>
      <t>"06"__</t>
    </r>
    <r>
      <rPr>
        <u/>
        <sz val="11"/>
        <color theme="1"/>
        <rFont val="Calibri"/>
        <family val="2"/>
        <charset val="204"/>
        <scheme val="minor"/>
      </rPr>
      <t>09</t>
    </r>
    <r>
      <rPr>
        <sz val="11"/>
        <color theme="1"/>
        <rFont val="Calibri"/>
        <family val="2"/>
        <scheme val="minor"/>
      </rPr>
      <t>__2022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</si>
</sst>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0" xfId="0" applyFill="1" applyBorder="1"/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6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4" fillId="0" borderId="11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6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Protection="1">
      <protection locked="0"/>
    </xf>
    <xf numFmtId="1" fontId="4" fillId="0" borderId="6" xfId="0" applyNumberFormat="1" applyFont="1" applyFill="1" applyBorder="1" applyAlignment="1" applyProtection="1">
      <alignment horizontal="center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0" xfId="0" applyFill="1" applyBorder="1"/>
    <xf numFmtId="0" fontId="0" fillId="0" borderId="21" xfId="0" applyFill="1" applyBorder="1" applyProtection="1"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wrapText="1"/>
      <protection locked="0"/>
    </xf>
    <xf numFmtId="1" fontId="4" fillId="0" borderId="21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49" fontId="4" fillId="0" borderId="6" xfId="0" applyNumberFormat="1" applyFont="1" applyBorder="1" applyAlignment="1" applyProtection="1">
      <alignment horizontal="center"/>
      <protection locked="0"/>
    </xf>
    <xf numFmtId="2" fontId="4" fillId="0" borderId="6" xfId="0" applyNumberFormat="1" applyFon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0" fontId="0" fillId="0" borderId="18" xfId="0" applyBorder="1"/>
    <xf numFmtId="0" fontId="4" fillId="0" borderId="18" xfId="0" applyFont="1" applyBorder="1" applyAlignment="1">
      <alignment horizontal="center"/>
    </xf>
    <xf numFmtId="2" fontId="4" fillId="0" borderId="18" xfId="0" applyNumberFormat="1" applyFont="1" applyBorder="1"/>
    <xf numFmtId="2" fontId="0" fillId="0" borderId="18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2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7109375" style="19" customWidth="1"/>
    <col min="6" max="6" width="9.28515625" style="1" bestFit="1" customWidth="1"/>
    <col min="7" max="7" width="7.7109375" style="1" customWidth="1"/>
    <col min="8" max="8" width="6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3" t="s">
        <v>49</v>
      </c>
      <c r="C1" s="84"/>
      <c r="D1" s="85"/>
      <c r="E1" s="19" t="s">
        <v>29</v>
      </c>
      <c r="F1" s="18" t="s">
        <v>50</v>
      </c>
      <c r="H1" s="1" t="s">
        <v>52</v>
      </c>
      <c r="I1" s="17" t="s">
        <v>53</v>
      </c>
    </row>
    <row r="2" spans="1:10" ht="15.75" thickBot="1" x14ac:dyDescent="0.3">
      <c r="B2" s="2" t="s">
        <v>28</v>
      </c>
    </row>
    <row r="3" spans="1:10" s="25" customFormat="1" ht="30.75" thickBot="1" x14ac:dyDescent="0.3">
      <c r="A3" s="21" t="s">
        <v>1</v>
      </c>
      <c r="B3" s="22" t="s">
        <v>2</v>
      </c>
      <c r="C3" s="22" t="s">
        <v>20</v>
      </c>
      <c r="D3" s="22" t="s">
        <v>3</v>
      </c>
      <c r="E3" s="35" t="s">
        <v>21</v>
      </c>
      <c r="F3" s="35" t="s">
        <v>4</v>
      </c>
      <c r="G3" s="23" t="s">
        <v>5</v>
      </c>
      <c r="H3" s="22" t="s">
        <v>6</v>
      </c>
      <c r="I3" s="22" t="s">
        <v>7</v>
      </c>
      <c r="J3" s="24" t="s">
        <v>8</v>
      </c>
    </row>
    <row r="4" spans="1:10" ht="15.75" x14ac:dyDescent="0.25">
      <c r="A4" s="3" t="s">
        <v>9</v>
      </c>
      <c r="B4" s="29" t="s">
        <v>10</v>
      </c>
      <c r="C4" s="43">
        <v>34</v>
      </c>
      <c r="D4" s="44" t="s">
        <v>32</v>
      </c>
      <c r="E4" s="36" t="s">
        <v>42</v>
      </c>
      <c r="F4" s="37">
        <f>21.86*40/54+7.47*120/106</f>
        <v>24.649196366177499</v>
      </c>
      <c r="G4" s="5">
        <v>348.8</v>
      </c>
      <c r="H4" s="5">
        <v>15.89</v>
      </c>
      <c r="I4" s="5">
        <v>20.27</v>
      </c>
      <c r="J4" s="6">
        <v>25.71</v>
      </c>
    </row>
    <row r="5" spans="1:10" ht="15.75" x14ac:dyDescent="0.25">
      <c r="A5" s="7"/>
      <c r="B5" s="30" t="s">
        <v>11</v>
      </c>
      <c r="C5" s="45">
        <v>57</v>
      </c>
      <c r="D5" s="46" t="s">
        <v>41</v>
      </c>
      <c r="E5" s="38">
        <v>200</v>
      </c>
      <c r="F5" s="39">
        <v>1.6</v>
      </c>
      <c r="G5" s="9">
        <v>41</v>
      </c>
      <c r="H5" s="9">
        <v>0</v>
      </c>
      <c r="I5" s="9">
        <v>0</v>
      </c>
      <c r="J5" s="10">
        <v>10.01</v>
      </c>
    </row>
    <row r="6" spans="1:10" ht="15.75" x14ac:dyDescent="0.25">
      <c r="A6" s="7"/>
      <c r="B6" s="30" t="s">
        <v>18</v>
      </c>
      <c r="C6" s="45" t="s">
        <v>22</v>
      </c>
      <c r="D6" s="46" t="s">
        <v>23</v>
      </c>
      <c r="E6" s="38">
        <v>33</v>
      </c>
      <c r="F6" s="39">
        <f>44*0.033</f>
        <v>1.452</v>
      </c>
      <c r="G6" s="9">
        <f>40*27/20</f>
        <v>54</v>
      </c>
      <c r="H6" s="9">
        <f>0.98*27/20</f>
        <v>1.323</v>
      </c>
      <c r="I6" s="9">
        <f>0.2*27/20</f>
        <v>0.27</v>
      </c>
      <c r="J6" s="10">
        <f>8.95*27/20</f>
        <v>12.0825</v>
      </c>
    </row>
    <row r="7" spans="1:10" ht="15.75" x14ac:dyDescent="0.25">
      <c r="A7" s="7"/>
      <c r="B7" s="31"/>
      <c r="C7" s="45" t="s">
        <v>22</v>
      </c>
      <c r="D7" s="46" t="s">
        <v>27</v>
      </c>
      <c r="E7" s="38">
        <v>33</v>
      </c>
      <c r="F7" s="39">
        <v>2.11</v>
      </c>
      <c r="G7" s="9">
        <f>41.6*28/20</f>
        <v>58.239999999999995</v>
      </c>
      <c r="H7" s="9">
        <f>1.6*28/20</f>
        <v>2.2400000000000002</v>
      </c>
      <c r="I7" s="9">
        <f>0.03*28/20</f>
        <v>4.1999999999999996E-2</v>
      </c>
      <c r="J7" s="10">
        <f>8.02*28/20</f>
        <v>11.228</v>
      </c>
    </row>
    <row r="8" spans="1:10" ht="15.75" x14ac:dyDescent="0.25">
      <c r="A8" s="7"/>
      <c r="B8" s="31" t="s">
        <v>24</v>
      </c>
      <c r="C8" s="45">
        <v>4</v>
      </c>
      <c r="D8" s="46" t="s">
        <v>33</v>
      </c>
      <c r="E8" s="38">
        <v>45</v>
      </c>
      <c r="F8" s="39">
        <f>28.02*45/60</f>
        <v>21.015000000000001</v>
      </c>
      <c r="G8" s="9">
        <f>14.14*35/60</f>
        <v>8.2483333333333331</v>
      </c>
      <c r="H8" s="9">
        <f>0.66*35/60</f>
        <v>0.38500000000000001</v>
      </c>
      <c r="I8" s="9">
        <f>0.12*35/60</f>
        <v>7.0000000000000007E-2</v>
      </c>
      <c r="J8" s="10">
        <f>2.28*35/60</f>
        <v>1.3299999999999998</v>
      </c>
    </row>
    <row r="9" spans="1:10" ht="15.75" x14ac:dyDescent="0.25">
      <c r="A9" s="7"/>
      <c r="B9" s="53"/>
      <c r="C9" s="45" t="s">
        <v>22</v>
      </c>
      <c r="D9" s="46" t="s">
        <v>40</v>
      </c>
      <c r="E9" s="38">
        <v>40</v>
      </c>
      <c r="F9" s="39">
        <f>243.6*0.04</f>
        <v>9.7439999999999998</v>
      </c>
      <c r="G9" s="15">
        <f>127.12</f>
        <v>127.12</v>
      </c>
      <c r="H9" s="15">
        <f>2.14</f>
        <v>2.14</v>
      </c>
      <c r="I9" s="15">
        <f>2.8</f>
        <v>2.8</v>
      </c>
      <c r="J9" s="32">
        <f>23.34</f>
        <v>23.34</v>
      </c>
    </row>
    <row r="10" spans="1:10" ht="16.5" thickBot="1" x14ac:dyDescent="0.3">
      <c r="A10" s="54"/>
      <c r="B10" s="55"/>
      <c r="C10" s="56"/>
      <c r="D10" s="57"/>
      <c r="E10" s="58"/>
      <c r="F10" s="59">
        <f>SUM(F4:F9)</f>
        <v>60.570196366177498</v>
      </c>
      <c r="G10" s="60">
        <f>SUM(G4:G9)</f>
        <v>637.4083333333333</v>
      </c>
      <c r="H10" s="60">
        <f>SUM(H4:H9)</f>
        <v>21.978000000000005</v>
      </c>
      <c r="I10" s="60">
        <f>SUM(I4:I9)</f>
        <v>23.452000000000002</v>
      </c>
      <c r="J10" s="60">
        <f>SUM(J4:J9)</f>
        <v>83.700499999999991</v>
      </c>
    </row>
    <row r="11" spans="1:10" ht="15.75" x14ac:dyDescent="0.25">
      <c r="A11" s="3" t="s">
        <v>25</v>
      </c>
      <c r="B11" s="4"/>
      <c r="C11" s="47">
        <v>63</v>
      </c>
      <c r="D11" s="48" t="s">
        <v>43</v>
      </c>
      <c r="E11" s="40">
        <v>180</v>
      </c>
      <c r="F11" s="37">
        <f>27.31*180/200</f>
        <v>24.579000000000001</v>
      </c>
      <c r="G11" s="5">
        <v>106</v>
      </c>
      <c r="H11" s="5">
        <v>5.8</v>
      </c>
      <c r="I11" s="5">
        <v>5</v>
      </c>
      <c r="J11" s="6">
        <v>8</v>
      </c>
    </row>
    <row r="12" spans="1:10" ht="15.75" x14ac:dyDescent="0.25">
      <c r="A12" s="14"/>
      <c r="B12" s="11"/>
      <c r="C12" s="49">
        <v>62</v>
      </c>
      <c r="D12" s="50" t="s">
        <v>34</v>
      </c>
      <c r="E12" s="38">
        <v>100</v>
      </c>
      <c r="F12" s="39">
        <f>22.49*100/100</f>
        <v>22.49</v>
      </c>
      <c r="G12" s="9">
        <f>271.84*120/100</f>
        <v>326.20799999999997</v>
      </c>
      <c r="H12" s="9">
        <f>10.49*120/100</f>
        <v>12.587999999999999</v>
      </c>
      <c r="I12" s="9">
        <f>11.32*120/100</f>
        <v>13.584000000000001</v>
      </c>
      <c r="J12" s="9">
        <f>32*120/100</f>
        <v>38.4</v>
      </c>
    </row>
    <row r="13" spans="1:10" ht="16.5" thickBot="1" x14ac:dyDescent="0.3">
      <c r="A13" s="20"/>
      <c r="B13" s="12"/>
      <c r="C13" s="51"/>
      <c r="D13" s="52"/>
      <c r="E13" s="41"/>
      <c r="F13" s="42">
        <v>45.43</v>
      </c>
      <c r="G13" s="13">
        <f>SUM(G11:G12)</f>
        <v>432.20799999999997</v>
      </c>
      <c r="H13" s="13">
        <f>SUM(H11:H12)</f>
        <v>18.387999999999998</v>
      </c>
      <c r="I13" s="13">
        <f t="shared" ref="I13:J13" si="0">SUM(I11:I12)</f>
        <v>18.584000000000003</v>
      </c>
      <c r="J13" s="13">
        <f t="shared" si="0"/>
        <v>46.4</v>
      </c>
    </row>
    <row r="14" spans="1:10" ht="15.75" x14ac:dyDescent="0.25">
      <c r="A14" s="3" t="s">
        <v>12</v>
      </c>
      <c r="B14" s="4" t="s">
        <v>13</v>
      </c>
      <c r="C14" s="61">
        <v>1</v>
      </c>
      <c r="D14" s="62" t="s">
        <v>48</v>
      </c>
      <c r="E14" s="63" t="s">
        <v>44</v>
      </c>
      <c r="F14" s="64">
        <f>18.88*75/60</f>
        <v>23.6</v>
      </c>
      <c r="G14" s="65">
        <f>24*75/60</f>
        <v>30</v>
      </c>
      <c r="H14" s="65">
        <f>1.86*75/60</f>
        <v>2.3250000000000002</v>
      </c>
      <c r="I14" s="65">
        <f>0.12*75/60</f>
        <v>0.15</v>
      </c>
      <c r="J14" s="66">
        <f>3.9*75/60</f>
        <v>4.875</v>
      </c>
    </row>
    <row r="15" spans="1:10" ht="32.450000000000003" customHeight="1" x14ac:dyDescent="0.25">
      <c r="A15" s="7"/>
      <c r="B15" s="8" t="s">
        <v>14</v>
      </c>
      <c r="C15" s="67">
        <v>22</v>
      </c>
      <c r="D15" s="68" t="s">
        <v>37</v>
      </c>
      <c r="E15" s="69" t="s">
        <v>45</v>
      </c>
      <c r="F15" s="70">
        <f>5.2*235/250+1.73+9.2*1.5</f>
        <v>20.417999999999999</v>
      </c>
      <c r="G15" s="71">
        <v>142.26</v>
      </c>
      <c r="H15" s="71">
        <v>2.29</v>
      </c>
      <c r="I15" s="71">
        <v>7.93</v>
      </c>
      <c r="J15" s="72">
        <v>15.55</v>
      </c>
    </row>
    <row r="16" spans="1:10" ht="30" x14ac:dyDescent="0.25">
      <c r="A16" s="7"/>
      <c r="B16" s="8" t="s">
        <v>15</v>
      </c>
      <c r="C16" s="67">
        <v>51</v>
      </c>
      <c r="D16" s="68" t="s">
        <v>35</v>
      </c>
      <c r="E16" s="69" t="s">
        <v>38</v>
      </c>
      <c r="F16" s="70">
        <f>23.72*45/45+3.02*45/45</f>
        <v>26.739999999999995</v>
      </c>
      <c r="G16" s="71">
        <v>94.5</v>
      </c>
      <c r="H16" s="71">
        <v>8.66</v>
      </c>
      <c r="I16" s="71">
        <v>4.47</v>
      </c>
      <c r="J16" s="72">
        <v>4.6399999999999997</v>
      </c>
    </row>
    <row r="17" spans="1:10" ht="15.75" x14ac:dyDescent="0.25">
      <c r="A17" s="7"/>
      <c r="B17" s="8" t="s">
        <v>16</v>
      </c>
      <c r="C17" s="67">
        <v>7</v>
      </c>
      <c r="D17" s="68" t="s">
        <v>36</v>
      </c>
      <c r="E17" s="69" t="s">
        <v>39</v>
      </c>
      <c r="F17" s="70">
        <f>10.61*180/180</f>
        <v>10.61</v>
      </c>
      <c r="G17" s="71">
        <f>159.12*180/180</f>
        <v>159.12</v>
      </c>
      <c r="H17" s="71">
        <f>3.74*180/180</f>
        <v>3.74</v>
      </c>
      <c r="I17" s="71">
        <f>6.12*180/180</f>
        <v>6.1199999999999992</v>
      </c>
      <c r="J17" s="72">
        <f>22.28*180/180</f>
        <v>22.28</v>
      </c>
    </row>
    <row r="18" spans="1:10" ht="15.75" x14ac:dyDescent="0.25">
      <c r="A18" s="7"/>
      <c r="B18" s="8" t="s">
        <v>26</v>
      </c>
      <c r="C18" s="67">
        <v>74</v>
      </c>
      <c r="D18" s="68" t="s">
        <v>51</v>
      </c>
      <c r="E18" s="69">
        <v>200</v>
      </c>
      <c r="F18" s="70">
        <v>5.13</v>
      </c>
      <c r="G18" s="71">
        <v>87</v>
      </c>
      <c r="H18" s="71">
        <v>1.04</v>
      </c>
      <c r="I18" s="71">
        <v>0</v>
      </c>
      <c r="J18" s="72">
        <v>20.98</v>
      </c>
    </row>
    <row r="19" spans="1:10" ht="15.75" x14ac:dyDescent="0.25">
      <c r="A19" s="7"/>
      <c r="B19" s="8" t="s">
        <v>19</v>
      </c>
      <c r="C19" s="67" t="s">
        <v>22</v>
      </c>
      <c r="D19" s="68" t="s">
        <v>27</v>
      </c>
      <c r="E19" s="69" t="s">
        <v>46</v>
      </c>
      <c r="F19" s="70">
        <v>2.62</v>
      </c>
      <c r="G19" s="71">
        <f>62.4*39/30</f>
        <v>81.11999999999999</v>
      </c>
      <c r="H19" s="71">
        <f>2.4*39/30</f>
        <v>3.1199999999999997</v>
      </c>
      <c r="I19" s="71">
        <f>0.45*39/30</f>
        <v>0.58500000000000008</v>
      </c>
      <c r="J19" s="72">
        <f>11.37*39/30</f>
        <v>14.780999999999999</v>
      </c>
    </row>
    <row r="20" spans="1:10" ht="15.75" x14ac:dyDescent="0.25">
      <c r="A20" s="7"/>
      <c r="B20" s="16" t="s">
        <v>17</v>
      </c>
      <c r="C20" s="73" t="s">
        <v>22</v>
      </c>
      <c r="D20" s="74" t="s">
        <v>23</v>
      </c>
      <c r="E20" s="75" t="s">
        <v>47</v>
      </c>
      <c r="F20" s="76">
        <f>46.14*0.038</f>
        <v>1.75332</v>
      </c>
      <c r="G20" s="77">
        <f>60*38/30</f>
        <v>76</v>
      </c>
      <c r="H20" s="77">
        <f>1.47*38/30</f>
        <v>1.8619999999999999</v>
      </c>
      <c r="I20" s="77">
        <f>0.3*38/30</f>
        <v>0.38</v>
      </c>
      <c r="J20" s="78">
        <f>13.44*38/30</f>
        <v>17.023999999999997</v>
      </c>
    </row>
    <row r="21" spans="1:10" ht="16.5" thickBot="1" x14ac:dyDescent="0.3">
      <c r="A21" s="33"/>
      <c r="B21" s="34"/>
      <c r="C21" s="79"/>
      <c r="D21" s="79"/>
      <c r="E21" s="80"/>
      <c r="F21" s="81">
        <f>SUM(F14:F20)</f>
        <v>90.871319999999997</v>
      </c>
      <c r="G21" s="82">
        <f>SUM(G14:G20)</f>
        <v>670</v>
      </c>
      <c r="H21" s="82">
        <f t="shared" ref="H21:J21" si="1">SUM(H14:H20)</f>
        <v>23.036999999999999</v>
      </c>
      <c r="I21" s="82">
        <f t="shared" si="1"/>
        <v>19.635000000000002</v>
      </c>
      <c r="J21" s="82">
        <f t="shared" si="1"/>
        <v>100.13</v>
      </c>
    </row>
    <row r="22" spans="1:10" x14ac:dyDescent="0.25">
      <c r="A22" s="26" t="s">
        <v>30</v>
      </c>
      <c r="E22" s="28"/>
      <c r="F22" s="27"/>
      <c r="G22" s="27"/>
      <c r="H22" s="27"/>
      <c r="I22" s="27"/>
      <c r="J22" s="27"/>
    </row>
    <row r="23" spans="1:10" x14ac:dyDescent="0.25">
      <c r="A23" s="26" t="s">
        <v>31</v>
      </c>
    </row>
    <row r="42" spans="1:10" s="27" customFormat="1" x14ac:dyDescent="0.25">
      <c r="A42" s="1"/>
      <c r="B42" s="1"/>
      <c r="C42" s="1"/>
      <c r="D42" s="1"/>
      <c r="E42" s="19"/>
      <c r="F42" s="1"/>
      <c r="G42" s="1"/>
      <c r="H42" s="1"/>
      <c r="I42" s="1"/>
      <c r="J42" s="1"/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  <ignoredErrors>
    <ignoredError sqref="I10 F8:F9 F11: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2021-12-20T02:11:15Z</cp:lastPrinted>
  <dcterms:created xsi:type="dcterms:W3CDTF">2015-06-05T18:19:34Z</dcterms:created>
  <dcterms:modified xsi:type="dcterms:W3CDTF">2022-11-24T07:33:20Z</dcterms:modified>
</cp:coreProperties>
</file>