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0"/>
  <c r="J12"/>
  <c r="I11"/>
  <c r="G11"/>
  <c r="I4"/>
  <c r="I8" s="1"/>
  <c r="I5"/>
  <c r="H5"/>
  <c r="H4"/>
  <c r="J8"/>
  <c r="G8"/>
  <c r="F8"/>
  <c r="E8"/>
  <c r="E16"/>
  <c r="F16"/>
  <c r="H8" l="1"/>
  <c r="J15"/>
  <c r="I15"/>
  <c r="H15"/>
  <c r="G15"/>
  <c r="J14"/>
  <c r="I14"/>
  <c r="H14"/>
  <c r="G14"/>
  <c r="J13"/>
  <c r="I13"/>
  <c r="H13"/>
  <c r="G13"/>
  <c r="I12"/>
  <c r="H12"/>
  <c r="G12"/>
  <c r="J11"/>
  <c r="I10"/>
  <c r="H10"/>
  <c r="G10"/>
  <c r="J9"/>
  <c r="I9"/>
  <c r="I16" s="1"/>
  <c r="H9"/>
  <c r="H16" s="1"/>
  <c r="G9"/>
  <c r="G16" s="1"/>
  <c r="J7"/>
  <c r="I7"/>
  <c r="H7"/>
  <c r="G7"/>
  <c r="J6"/>
  <c r="I6"/>
  <c r="H6"/>
  <c r="G6"/>
  <c r="J5"/>
  <c r="G5"/>
  <c r="J4"/>
  <c r="G4"/>
  <c r="J1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<sst xmlns="http://schemas.openxmlformats.org/spreadsheetml/2006/main" count="45" uniqueCount="41">
  <si>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</si>
  <si>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</si>
  <si>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</si>
  <si>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</si>
  <si>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</si>
  <si>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</si>
  <si>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</si>
  <si>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</si>
  <si>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</si>
  <si>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</si>
  <si>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</si>
  <si>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</si>
  <si>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</si>
  <si>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</si>
  <si>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</si>
  <si>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</si>
  <si>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</si>
  <si>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</si>
  <si>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</si>
  <si>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</si>
  <si>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</si>
  <si>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</si>
  <si>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</si>
  <si>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</si>
  <si>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</si>
  <si>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</si>
  <si>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</si>
  <si>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Компот из смеси сухофруктов</t>
  </si>
  <si>
    <t>напиток</t>
  </si>
  <si>
    <t>Курица тушеная в сметанном соусе</t>
  </si>
  <si>
    <t>493.01</t>
  </si>
  <si>
    <t>0.01</t>
  </si>
  <si>
    <t>Салат из капусты белокачанной</t>
  </si>
  <si>
    <t>Суп картофельный с макаронными изделиями</t>
  </si>
  <si>
    <t>Бефстроганов</t>
  </si>
  <si>
    <t>Каша перловая рассыпчатая</t>
  </si>
  <si>
    <t>297.02</t>
  </si>
  <si>
    <t>423.01</t>
  </si>
  <si>
    <t>140.01</t>
  </si>
  <si>
    <t>Рис припущенный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</si>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</sst>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45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="85" zoomScaleNormal="85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26</v>
      </c>
      <c r="C1" s="27"/>
      <c r="D1" s="28"/>
      <c r="E1" t="s">
        <v>18</v>
      </c>
      <c r="F1" s="3" t="s">
        <v>25</v>
      </c>
      <c r="I1" t="s">
        <v>1</v>
      </c>
      <c r="J1" s="6">
        <v>3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21</v>
      </c>
      <c r="D3" s="23" t="s">
        <v>4</v>
      </c>
      <c r="E3" s="23" t="s">
        <v>22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>
      <c r="A4" s="1" t="s">
        <v>10</v>
      </c>
      <c r="B4" s="7" t="s">
        <v>15</v>
      </c>
      <c r="C4" s="11" t="s">
        <v>30</v>
      </c>
      <c r="D4" s="4" t="s">
        <v>29</v>
      </c>
      <c r="E4" s="14">
        <v>120</v>
      </c>
      <c r="F4" s="15"/>
      <c r="G4" s="14">
        <f>91.2/100*E4</f>
        <v>109.44</v>
      </c>
      <c r="H4" s="14">
        <f>9.1/100*E4</f>
        <v>10.92</v>
      </c>
      <c r="I4" s="14">
        <f>5.3/100*E4</f>
        <v>6.3599999999999994</v>
      </c>
      <c r="J4" s="16">
        <f>2.8/100*E4</f>
        <v>3.3599999999999994</v>
      </c>
    </row>
    <row r="5" spans="1:10">
      <c r="A5" s="2"/>
      <c r="B5" s="8" t="s">
        <v>16</v>
      </c>
      <c r="C5" s="12">
        <v>512</v>
      </c>
      <c r="D5" s="5" t="s">
        <v>39</v>
      </c>
      <c r="E5" s="17">
        <v>150</v>
      </c>
      <c r="F5" s="18"/>
      <c r="G5" s="17">
        <f>163.6/100*E5</f>
        <v>245.39999999999998</v>
      </c>
      <c r="H5" s="14">
        <f>3.7/100*E5</f>
        <v>5.5500000000000007</v>
      </c>
      <c r="I5" s="14">
        <f>6.1/100*E5</f>
        <v>9.15</v>
      </c>
      <c r="J5" s="16">
        <f>22.9/100*E5</f>
        <v>34.349999999999994</v>
      </c>
    </row>
    <row r="6" spans="1:10">
      <c r="A6" s="2"/>
      <c r="B6" s="8" t="s">
        <v>11</v>
      </c>
      <c r="C6" s="12">
        <v>686</v>
      </c>
      <c r="D6" s="5" t="s">
        <v>40</v>
      </c>
      <c r="E6" s="17">
        <v>200</v>
      </c>
      <c r="F6" s="18"/>
      <c r="G6" s="17">
        <f>41.1/100*E6</f>
        <v>82.2</v>
      </c>
      <c r="H6" s="17">
        <f>0.2/100*E6</f>
        <v>0.4</v>
      </c>
      <c r="I6" s="17">
        <f>0.05/100*E6</f>
        <v>0.1</v>
      </c>
      <c r="J6" s="19">
        <f>10.6/100*E6</f>
        <v>21.2</v>
      </c>
    </row>
    <row r="7" spans="1:10" ht="15.75" thickBot="1">
      <c r="A7" s="2"/>
      <c r="B7" s="8" t="s">
        <v>19</v>
      </c>
      <c r="C7" s="12" t="s">
        <v>31</v>
      </c>
      <c r="D7" s="5" t="s">
        <v>24</v>
      </c>
      <c r="E7" s="17">
        <v>30</v>
      </c>
      <c r="F7" s="18"/>
      <c r="G7" s="17">
        <f>249/100*E7</f>
        <v>74.7</v>
      </c>
      <c r="H7" s="17">
        <f>6.7/100*E7</f>
        <v>2.0100000000000002</v>
      </c>
      <c r="I7" s="17">
        <f>12/100*E7</f>
        <v>3.5999999999999996</v>
      </c>
      <c r="J7" s="19">
        <f>52.9/100*E7</f>
        <v>15.870000000000001</v>
      </c>
    </row>
    <row r="8" spans="1:10" ht="15.75" thickBot="1">
      <c r="A8" s="29"/>
      <c r="B8" s="30"/>
      <c r="C8" s="31"/>
      <c r="D8" s="32"/>
      <c r="E8" s="25">
        <f t="shared" ref="E8:J8" si="0">SUM(E4:E7)</f>
        <v>500</v>
      </c>
      <c r="F8" s="25">
        <f t="shared" si="0"/>
        <v>0</v>
      </c>
      <c r="G8" s="25">
        <f t="shared" si="0"/>
        <v>511.73999999999995</v>
      </c>
      <c r="H8" s="25">
        <f t="shared" si="0"/>
        <v>18.88</v>
      </c>
      <c r="I8" s="25">
        <f t="shared" si="0"/>
        <v>19.21</v>
      </c>
      <c r="J8" s="25">
        <f t="shared" si="0"/>
        <v>74.78</v>
      </c>
    </row>
    <row r="9" spans="1:10">
      <c r="A9" s="1" t="s">
        <v>12</v>
      </c>
      <c r="B9" s="7" t="s">
        <v>13</v>
      </c>
      <c r="C9" s="11">
        <v>43</v>
      </c>
      <c r="D9" s="4" t="s">
        <v>32</v>
      </c>
      <c r="E9" s="14">
        <v>60</v>
      </c>
      <c r="F9" s="15"/>
      <c r="G9" s="14">
        <f>55.6/100*E9</f>
        <v>33.36</v>
      </c>
      <c r="H9" s="14">
        <f>1.8/100*E9</f>
        <v>1.08</v>
      </c>
      <c r="I9" s="14">
        <f>2/100*E9</f>
        <v>1.2</v>
      </c>
      <c r="J9" s="16">
        <f>7.6/100*E9</f>
        <v>4.5599999999999996</v>
      </c>
    </row>
    <row r="10" spans="1:10" ht="30">
      <c r="A10" s="2"/>
      <c r="B10" s="8" t="s">
        <v>14</v>
      </c>
      <c r="C10" s="12" t="s">
        <v>38</v>
      </c>
      <c r="D10" s="5" t="s">
        <v>33</v>
      </c>
      <c r="E10" s="17">
        <v>200</v>
      </c>
      <c r="F10" s="18"/>
      <c r="G10" s="17">
        <f>48/100*E10</f>
        <v>96</v>
      </c>
      <c r="H10" s="17">
        <f>1.3/100*E10</f>
        <v>2.6</v>
      </c>
      <c r="I10" s="17">
        <f>1/100*E10</f>
        <v>2</v>
      </c>
      <c r="J10" s="19">
        <f>6.4/100*E10</f>
        <v>12.8</v>
      </c>
    </row>
    <row r="11" spans="1:10">
      <c r="A11" s="2"/>
      <c r="B11" s="8" t="s">
        <v>15</v>
      </c>
      <c r="C11" s="12" t="s">
        <v>37</v>
      </c>
      <c r="D11" s="5" t="s">
        <v>34</v>
      </c>
      <c r="E11" s="17">
        <v>90</v>
      </c>
      <c r="F11" s="18"/>
      <c r="G11" s="17">
        <f>255.4/100*E11</f>
        <v>229.86</v>
      </c>
      <c r="H11" s="17">
        <f>12.9/100*E11</f>
        <v>11.61</v>
      </c>
      <c r="I11" s="17">
        <f>19.4/100*E11</f>
        <v>17.459999999999997</v>
      </c>
      <c r="J11" s="19">
        <f>5.7/100*E11</f>
        <v>5.13</v>
      </c>
    </row>
    <row r="12" spans="1:10">
      <c r="A12" s="2"/>
      <c r="B12" s="8" t="s">
        <v>16</v>
      </c>
      <c r="C12" s="12" t="s">
        <v>36</v>
      </c>
      <c r="D12" s="5" t="s">
        <v>35</v>
      </c>
      <c r="E12" s="17">
        <v>150</v>
      </c>
      <c r="F12" s="18"/>
      <c r="G12" s="17">
        <f>106/100*E12</f>
        <v>159</v>
      </c>
      <c r="H12" s="17">
        <f>3.1/100*E12</f>
        <v>4.6500000000000004</v>
      </c>
      <c r="I12" s="17">
        <f>0.4/100*E12</f>
        <v>0.6</v>
      </c>
      <c r="J12" s="19">
        <f>16/100*E12</f>
        <v>24</v>
      </c>
    </row>
    <row r="13" spans="1:10">
      <c r="A13" s="2"/>
      <c r="B13" s="8" t="s">
        <v>28</v>
      </c>
      <c r="C13" s="12">
        <v>639</v>
      </c>
      <c r="D13" s="5" t="s">
        <v>27</v>
      </c>
      <c r="E13" s="17">
        <v>200</v>
      </c>
      <c r="F13" s="18"/>
      <c r="G13" s="17">
        <f>55.6/100*E13</f>
        <v>111.20000000000002</v>
      </c>
      <c r="H13" s="17">
        <f>0.3/100*E13</f>
        <v>0.6</v>
      </c>
      <c r="I13" s="17">
        <f>0/100*E13</f>
        <v>0</v>
      </c>
      <c r="J13" s="19">
        <f>14.5/100*E13</f>
        <v>28.999999999999996</v>
      </c>
    </row>
    <row r="14" spans="1:10">
      <c r="A14" s="2"/>
      <c r="B14" s="8" t="s">
        <v>20</v>
      </c>
      <c r="C14" s="12">
        <v>0</v>
      </c>
      <c r="D14" s="5" t="s">
        <v>23</v>
      </c>
      <c r="E14" s="17">
        <v>50</v>
      </c>
      <c r="F14" s="18"/>
      <c r="G14" s="17">
        <f>231/100*E14</f>
        <v>115.5</v>
      </c>
      <c r="H14" s="17">
        <f>8/100*E14</f>
        <v>4</v>
      </c>
      <c r="I14" s="17">
        <f>1/100*E14</f>
        <v>0.5</v>
      </c>
      <c r="J14" s="19">
        <f>49.7/100*E14</f>
        <v>24.85</v>
      </c>
    </row>
    <row r="15" spans="1:10" ht="15.75" thickBot="1">
      <c r="A15" s="2"/>
      <c r="B15" s="9" t="s">
        <v>17</v>
      </c>
      <c r="C15" s="13" t="s">
        <v>31</v>
      </c>
      <c r="D15" s="10" t="s">
        <v>24</v>
      </c>
      <c r="E15" s="20">
        <v>30</v>
      </c>
      <c r="F15" s="21"/>
      <c r="G15" s="17">
        <f>249/100*E15</f>
        <v>74.7</v>
      </c>
      <c r="H15" s="17">
        <f>6.7/100*E15</f>
        <v>2.0100000000000002</v>
      </c>
      <c r="I15" s="17">
        <f>12/100*E15</f>
        <v>3.5999999999999996</v>
      </c>
      <c r="J15" s="19">
        <f>52.9/100*E15</f>
        <v>15.870000000000001</v>
      </c>
    </row>
    <row r="16" spans="1:10" ht="15.75" thickBot="1">
      <c r="A16" s="29"/>
      <c r="B16" s="33"/>
      <c r="C16" s="31"/>
      <c r="D16" s="32"/>
      <c r="E16" s="25">
        <f>SUM(E9:E15)</f>
        <v>780</v>
      </c>
      <c r="F16" s="25">
        <f>SUM(F10:F15)</f>
        <v>0</v>
      </c>
      <c r="G16" s="25">
        <f>SUM(G9:G15)</f>
        <v>819.62000000000012</v>
      </c>
      <c r="H16" s="25">
        <f>SUM(H9:H15)</f>
        <v>26.55</v>
      </c>
      <c r="I16" s="25">
        <f>SUM(I9:I15)</f>
        <v>25.36</v>
      </c>
      <c r="J16" s="25">
        <f>SUM(J9:J15)</f>
        <v>116.21000000000001</v>
      </c>
    </row>
  </sheetData>
  <mergeCells count="1">
    <mergeCell ref="B1:D1"/>
  </mergeCells>
  <conditionalFormatting sqref="J16">
    <cfRule type="colorScale" priority="61">
      <colorScale>
        <cfvo type="num" val="0"/>
        <cfvo type="percentile" val="50"/>
        <cfvo type="num" val="0"/>
        <color rgb="FFFF0000"/>
        <color theme="9"/>
        <color theme="7"/>
      </colorScale>
    </cfRule>
  </conditionalFormatting>
  <conditionalFormatting sqref="I16">
    <cfRule type="cellIs" dxfId="59" priority="43" operator="between">
      <formula>27.66</formula>
      <formula>100</formula>
    </cfRule>
    <cfRule type="cellIs" dxfId="58" priority="44" operator="between">
      <formula>0</formula>
      <formula>23.6</formula>
    </cfRule>
    <cfRule type="cellIs" dxfId="57" priority="45" operator="between">
      <formula>23.7</formula>
      <formula>27.65</formula>
    </cfRule>
  </conditionalFormatting>
  <conditionalFormatting sqref="E16">
    <cfRule type="cellIs" dxfId="56" priority="40" operator="between">
      <formula>800</formula>
      <formula>1000</formula>
    </cfRule>
    <cfRule type="cellIs" dxfId="55" priority="41" operator="between">
      <formula>0</formula>
      <formula>699</formula>
    </cfRule>
    <cfRule type="cellIs" dxfId="54" priority="42" operator="between">
      <formula>700</formula>
      <formula>799</formula>
    </cfRule>
  </conditionalFormatting>
  <conditionalFormatting sqref="G16">
    <cfRule type="cellIs" dxfId="53" priority="37" operator="between">
      <formula>822.6</formula>
      <formula>1000</formula>
    </cfRule>
    <cfRule type="cellIs" dxfId="52" priority="38" operator="between">
      <formula>705</formula>
      <formula>822.5</formula>
    </cfRule>
    <cfRule type="cellIs" dxfId="51" priority="39" operator="between">
      <formula>0</formula>
      <formula>705</formula>
    </cfRule>
  </conditionalFormatting>
  <conditionalFormatting sqref="H16">
    <cfRule type="cellIs" dxfId="50" priority="34" operator="between">
      <formula>23.1</formula>
      <formula>26.95</formula>
    </cfRule>
    <cfRule type="cellIs" dxfId="49" priority="35" operator="between">
      <formula>26.96</formula>
      <formula>100</formula>
    </cfRule>
    <cfRule type="cellIs" dxfId="48" priority="36" operator="between">
      <formula>0</formula>
      <formula>23</formula>
    </cfRule>
  </conditionalFormatting>
  <conditionalFormatting sqref="J16">
    <cfRule type="cellIs" dxfId="47" priority="31" operator="between">
      <formula>100.5</formula>
      <formula>117.25</formula>
    </cfRule>
    <cfRule type="cellIs" dxfId="46" priority="32" operator="between">
      <formula>117.26</formula>
      <formula>1000</formula>
    </cfRule>
    <cfRule type="cellIs" dxfId="45" priority="33" operator="between">
      <formula>0</formula>
      <formula>100.4</formula>
    </cfRule>
  </conditionalFormatting>
  <conditionalFormatting sqref="E8">
    <cfRule type="cellIs" dxfId="44" priority="13" operator="between">
      <formula>550</formula>
      <formula>1000</formula>
    </cfRule>
    <cfRule type="cellIs" dxfId="43" priority="14" operator="between">
      <formula>0</formula>
      <formula>499</formula>
    </cfRule>
    <cfRule type="cellIs" dxfId="42" priority="15" operator="between">
      <formula>500</formula>
      <formula>549</formula>
    </cfRule>
  </conditionalFormatting>
  <conditionalFormatting sqref="G8">
    <cfRule type="cellIs" dxfId="41" priority="10" operator="between">
      <formula>587.6</formula>
      <formula>1000</formula>
    </cfRule>
    <cfRule type="cellIs" dxfId="40" priority="11" operator="between">
      <formula>470</formula>
      <formula>587.5</formula>
    </cfRule>
    <cfRule type="cellIs" dxfId="39" priority="12" operator="between">
      <formula>0</formula>
      <formula>469</formula>
    </cfRule>
  </conditionalFormatting>
  <conditionalFormatting sqref="H8">
    <cfRule type="cellIs" dxfId="38" priority="7" operator="between">
      <formula>15.4</formula>
      <formula>19.25</formula>
    </cfRule>
    <cfRule type="cellIs" dxfId="37" priority="8" operator="between">
      <formula>19.26</formula>
      <formula>100</formula>
    </cfRule>
    <cfRule type="cellIs" dxfId="36" priority="9" operator="between">
      <formula>0</formula>
      <formula>15.3</formula>
    </cfRule>
  </conditionalFormatting>
  <conditionalFormatting sqref="I8">
    <cfRule type="cellIs" dxfId="35" priority="4" operator="between">
      <formula>19.75</formula>
      <formula>100</formula>
    </cfRule>
    <cfRule type="cellIs" dxfId="34" priority="5" operator="between">
      <formula>0</formula>
      <formula>15.79</formula>
    </cfRule>
    <cfRule type="cellIs" dxfId="33" priority="6" operator="between">
      <formula>15.8</formula>
      <formula>19.75</formula>
    </cfRule>
  </conditionalFormatting>
  <conditionalFormatting sqref="J8">
    <cfRule type="cellIs" dxfId="32" priority="1" operator="between">
      <formula>67</formula>
      <formula>83.75</formula>
    </cfRule>
    <cfRule type="cellIs" dxfId="31" priority="2" operator="between">
      <formula>83.76</formula>
      <formula>100</formula>
    </cfRule>
    <cfRule type="cellIs" dxfId="30" priority="3" operator="between">
      <formula>0</formula>
      <formula>66.9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2022-12-05T02:28:18Z</dcterms:modified>
</cp:coreProperties>
</file>