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  <c r="G11" l="1"/>
  <c r="G12"/>
  <c r="I14"/>
  <c r="H14"/>
  <c r="G14"/>
  <c r="J13"/>
  <c r="I13"/>
  <c r="H13"/>
  <c r="G13"/>
  <c r="J12"/>
  <c r="I12"/>
  <c r="H12"/>
  <c r="J11"/>
  <c r="I11"/>
  <c r="H11"/>
  <c r="J10"/>
  <c r="I10"/>
  <c r="H10"/>
  <c r="G10"/>
  <c r="J9"/>
  <c r="I9"/>
  <c r="H9"/>
  <c r="G9"/>
  <c r="J4"/>
  <c r="J5"/>
  <c r="I4"/>
  <c r="H4"/>
  <c r="H5"/>
  <c r="H6"/>
  <c r="G4"/>
  <c r="J7"/>
  <c r="I7"/>
  <c r="H7"/>
  <c r="G7"/>
  <c r="J6"/>
  <c r="I6"/>
  <c r="G6"/>
  <c r="I5"/>
  <c r="G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<sst xmlns="http://schemas.openxmlformats.org/spreadsheetml/2006/main" count="37" uniqueCount="35">
  <si>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</si>
  <si>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</si>
  <si>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</si>
  <si>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</si>
  <si>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</si>
  <si>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</si>
  <si>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</si>
  <si>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</si>
  <si>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</si>
  <si>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</si>
  <si>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</si>
  <si>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</si>
  <si>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</si>
  <si>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</si>
  <si>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</si>
  <si>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</si>
  <si>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</si>
  <si>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</si>
  <si>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</si>
  <si>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</si>
  <si>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</si>
  <si>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</si>
  <si>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</si>
  <si>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</si>
  <si>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 йодированный</t>
  </si>
  <si>
    <t>2</t>
  </si>
  <si>
    <t>МБОУ Новоселовская СОШ №5</t>
  </si>
  <si>
    <t>Какао с молоком</t>
  </si>
  <si>
    <t>Омлет натуральный</t>
  </si>
  <si>
    <t>Зеленый горошек консервированый</t>
  </si>
  <si>
    <t>Винегрет овощной</t>
  </si>
  <si>
    <t>Суп картофельный</t>
  </si>
  <si>
    <t>Азу</t>
  </si>
  <si>
    <t>Компот из ягод сушеных (изюм)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</si>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</sst>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4" xfId="0" applyBorder="1"/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606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zoomScale="85" zoomScaleNormal="85" workbookViewId="0">
      <selection activeCell="K24" sqref="K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26</v>
      </c>
      <c r="C1" s="29"/>
      <c r="D1" s="30"/>
      <c r="E1" t="s">
        <v>18</v>
      </c>
      <c r="F1" s="9" t="s">
        <v>25</v>
      </c>
      <c r="I1" t="s">
        <v>1</v>
      </c>
      <c r="J1" s="14">
        <v>7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2">
        <v>340</v>
      </c>
      <c r="D4" s="10" t="s">
        <v>28</v>
      </c>
      <c r="E4" s="19">
        <v>170</v>
      </c>
      <c r="F4" s="20"/>
      <c r="G4" s="19">
        <f>78.5/100*E4</f>
        <v>133.45000000000002</v>
      </c>
      <c r="H4" s="19">
        <f>4.5/100*E4</f>
        <v>7.6499999999999995</v>
      </c>
      <c r="I4" s="19">
        <f>7.4/100*E4</f>
        <v>12.580000000000002</v>
      </c>
      <c r="J4" s="21">
        <f>4.9/100*E4</f>
        <v>8.33</v>
      </c>
    </row>
    <row r="5" spans="1:10">
      <c r="A5" s="4"/>
      <c r="B5" s="5" t="s">
        <v>14</v>
      </c>
      <c r="C5" s="13">
        <v>0</v>
      </c>
      <c r="D5" s="11" t="s">
        <v>29</v>
      </c>
      <c r="E5" s="22">
        <v>100</v>
      </c>
      <c r="F5" s="23"/>
      <c r="G5" s="22">
        <f>81/100*E5</f>
        <v>81</v>
      </c>
      <c r="H5" s="22">
        <f>4.42/100*E5</f>
        <v>4.42</v>
      </c>
      <c r="I5" s="22">
        <f>0.4/100*E5</f>
        <v>0.4</v>
      </c>
      <c r="J5" s="24">
        <f>9.75/100*E5</f>
        <v>9.75</v>
      </c>
    </row>
    <row r="6" spans="1:10">
      <c r="A6" s="4"/>
      <c r="B6" s="1" t="s">
        <v>12</v>
      </c>
      <c r="C6" s="13">
        <v>686</v>
      </c>
      <c r="D6" s="11" t="s">
        <v>27</v>
      </c>
      <c r="E6" s="22">
        <v>200</v>
      </c>
      <c r="F6" s="23"/>
      <c r="G6" s="22">
        <f>102.8/100*E6</f>
        <v>205.6</v>
      </c>
      <c r="H6" s="22">
        <f>1.9/100*E6</f>
        <v>3.8</v>
      </c>
      <c r="I6" s="22">
        <f>2.9/100*E6</f>
        <v>5.8</v>
      </c>
      <c r="J6" s="24">
        <f>17.2/100*E6</f>
        <v>34.4</v>
      </c>
    </row>
    <row r="7" spans="1:10" ht="15.75" thickBot="1">
      <c r="A7" s="4"/>
      <c r="B7" s="17" t="s">
        <v>19</v>
      </c>
      <c r="C7" s="15">
        <v>0</v>
      </c>
      <c r="D7" s="16" t="s">
        <v>24</v>
      </c>
      <c r="E7" s="25">
        <v>30</v>
      </c>
      <c r="F7" s="26"/>
      <c r="G7" s="25">
        <f>249/100*E7</f>
        <v>74.7</v>
      </c>
      <c r="H7" s="25">
        <f>6.7/100*E7</f>
        <v>2.0100000000000002</v>
      </c>
      <c r="I7" s="25">
        <f>1.2/100*E7</f>
        <v>0.36</v>
      </c>
      <c r="J7" s="27">
        <f>52.9/100*E7</f>
        <v>15.870000000000001</v>
      </c>
    </row>
    <row r="8" spans="1:10" ht="15.75" thickBot="1">
      <c r="A8" s="31"/>
      <c r="B8" s="32"/>
      <c r="C8" s="33"/>
      <c r="D8" s="34"/>
      <c r="E8" s="18">
        <f t="shared" ref="E8:J8" si="0">SUM(E4:E7)</f>
        <v>500</v>
      </c>
      <c r="F8" s="18">
        <f t="shared" si="0"/>
        <v>0</v>
      </c>
      <c r="G8" s="18">
        <f t="shared" si="0"/>
        <v>494.75</v>
      </c>
      <c r="H8" s="18">
        <f t="shared" si="0"/>
        <v>17.880000000000003</v>
      </c>
      <c r="I8" s="18">
        <f t="shared" si="0"/>
        <v>19.14</v>
      </c>
      <c r="J8" s="18">
        <f t="shared" si="0"/>
        <v>68.349999999999994</v>
      </c>
    </row>
    <row r="9" spans="1:10">
      <c r="A9" s="2" t="s">
        <v>13</v>
      </c>
      <c r="B9" s="3" t="s">
        <v>14</v>
      </c>
      <c r="C9" s="12">
        <v>71</v>
      </c>
      <c r="D9" s="10" t="s">
        <v>30</v>
      </c>
      <c r="E9" s="19">
        <v>100</v>
      </c>
      <c r="F9" s="20"/>
      <c r="G9" s="19">
        <f>76.6/100*E9</f>
        <v>76.599999999999994</v>
      </c>
      <c r="H9" s="19">
        <f>1.7/100*E9</f>
        <v>1.7000000000000002</v>
      </c>
      <c r="I9" s="19">
        <f>4.9/100*E9</f>
        <v>4.9000000000000004</v>
      </c>
      <c r="J9" s="21">
        <f>6.8/100*E9</f>
        <v>6.8000000000000007</v>
      </c>
    </row>
    <row r="10" spans="1:10">
      <c r="A10" s="4"/>
      <c r="B10" s="1" t="s">
        <v>15</v>
      </c>
      <c r="C10" s="13">
        <v>133</v>
      </c>
      <c r="D10" s="11" t="s">
        <v>31</v>
      </c>
      <c r="E10" s="22">
        <v>200</v>
      </c>
      <c r="F10" s="23"/>
      <c r="G10" s="22">
        <f>50.6/100*E10</f>
        <v>101.2</v>
      </c>
      <c r="H10" s="22">
        <f>1.3/100*E10</f>
        <v>2.6</v>
      </c>
      <c r="I10" s="22">
        <f>1.1/100*E10</f>
        <v>2.2000000000000002</v>
      </c>
      <c r="J10" s="24">
        <f>9.4/100*E10</f>
        <v>18.8</v>
      </c>
    </row>
    <row r="11" spans="1:10">
      <c r="A11" s="4"/>
      <c r="B11" s="1" t="s">
        <v>16</v>
      </c>
      <c r="C11" s="13">
        <v>438</v>
      </c>
      <c r="D11" s="11" t="s">
        <v>32</v>
      </c>
      <c r="E11" s="22">
        <v>200</v>
      </c>
      <c r="F11" s="23"/>
      <c r="G11" s="22">
        <f>144/100*E11</f>
        <v>288</v>
      </c>
      <c r="H11" s="22">
        <f>7.9/100*E11</f>
        <v>15.8</v>
      </c>
      <c r="I11" s="22">
        <f>9.2/100*E11</f>
        <v>18.399999999999999</v>
      </c>
      <c r="J11" s="24">
        <f>10.2/100*E11</f>
        <v>20.399999999999999</v>
      </c>
    </row>
    <row r="12" spans="1:10">
      <c r="A12" s="4"/>
      <c r="B12" s="1" t="s">
        <v>34</v>
      </c>
      <c r="C12" s="13">
        <v>638</v>
      </c>
      <c r="D12" s="11" t="s">
        <v>33</v>
      </c>
      <c r="E12" s="22">
        <v>200</v>
      </c>
      <c r="F12" s="23"/>
      <c r="G12" s="22">
        <f>30/100*E12</f>
        <v>60</v>
      </c>
      <c r="H12" s="22">
        <f>0.1/100*E12</f>
        <v>0.2</v>
      </c>
      <c r="I12" s="22">
        <f>0/100*E12</f>
        <v>0</v>
      </c>
      <c r="J12" s="24">
        <f>10/100*E12</f>
        <v>20</v>
      </c>
    </row>
    <row r="13" spans="1:10">
      <c r="A13" s="4"/>
      <c r="B13" s="1" t="s">
        <v>20</v>
      </c>
      <c r="C13" s="13">
        <v>0</v>
      </c>
      <c r="D13" s="11" t="s">
        <v>23</v>
      </c>
      <c r="E13" s="22">
        <v>50</v>
      </c>
      <c r="F13" s="23"/>
      <c r="G13" s="22">
        <f>242/100*E13</f>
        <v>121</v>
      </c>
      <c r="H13" s="22">
        <f>8.1/100*E13</f>
        <v>4.05</v>
      </c>
      <c r="I13" s="22">
        <f>1/100*E13</f>
        <v>0.5</v>
      </c>
      <c r="J13" s="24">
        <f>48.8/100*E13</f>
        <v>24.4</v>
      </c>
    </row>
    <row r="14" spans="1:10" ht="15.75" thickBot="1">
      <c r="A14" s="4"/>
      <c r="B14" s="17" t="s">
        <v>17</v>
      </c>
      <c r="C14" s="15">
        <v>0</v>
      </c>
      <c r="D14" s="16" t="s">
        <v>24</v>
      </c>
      <c r="E14" s="25">
        <v>30</v>
      </c>
      <c r="F14" s="26"/>
      <c r="G14" s="25">
        <f>249/100*E14</f>
        <v>74.7</v>
      </c>
      <c r="H14" s="25">
        <f>6.7/100*E14</f>
        <v>2.0100000000000002</v>
      </c>
      <c r="I14" s="25">
        <f>1.2/100*E14</f>
        <v>0.36</v>
      </c>
      <c r="J14" s="27">
        <v>11</v>
      </c>
    </row>
    <row r="15" spans="1:10" ht="15.75" thickBot="1">
      <c r="A15" s="31"/>
      <c r="B15" s="35"/>
      <c r="C15" s="33"/>
      <c r="D15" s="34"/>
      <c r="E15" s="18">
        <f>SUM(E9:E14)</f>
        <v>780</v>
      </c>
      <c r="F15" s="18">
        <f>SUM(F9:F14)</f>
        <v>0</v>
      </c>
      <c r="G15" s="18">
        <f>SUM(G9:G14)</f>
        <v>721.5</v>
      </c>
      <c r="H15" s="18">
        <f>SUM(H9:H14)</f>
        <v>26.360000000000003</v>
      </c>
      <c r="I15" s="18">
        <f>SUM(I9:I14)</f>
        <v>26.36</v>
      </c>
      <c r="J15" s="18">
        <f>SUM(J9:J14)</f>
        <v>101.4</v>
      </c>
    </row>
  </sheetData>
  <mergeCells count="1">
    <mergeCell ref="B1:D1"/>
  </mergeCells>
  <conditionalFormatting sqref="E8">
    <cfRule type="cellIs" dxfId="62" priority="28" operator="between">
      <formula>550</formula>
      <formula>1000</formula>
    </cfRule>
    <cfRule type="cellIs" dxfId="61" priority="29" operator="between">
      <formula>0</formula>
      <formula>499</formula>
    </cfRule>
    <cfRule type="cellIs" dxfId="60" priority="30" operator="between">
      <formula>500</formula>
      <formula>549</formula>
    </cfRule>
  </conditionalFormatting>
  <conditionalFormatting sqref="G8">
    <cfRule type="cellIs" dxfId="59" priority="25" operator="between">
      <formula>587.6</formula>
      <formula>1000</formula>
    </cfRule>
    <cfRule type="cellIs" dxfId="58" priority="26" operator="between">
      <formula>470</formula>
      <formula>587.5</formula>
    </cfRule>
    <cfRule type="cellIs" dxfId="57" priority="27" operator="between">
      <formula>0</formula>
      <formula>469</formula>
    </cfRule>
  </conditionalFormatting>
  <conditionalFormatting sqref="H8">
    <cfRule type="cellIs" dxfId="56" priority="22" operator="between">
      <formula>15.4</formula>
      <formula>19.25</formula>
    </cfRule>
    <cfRule type="cellIs" dxfId="55" priority="23" operator="between">
      <formula>19.26</formula>
      <formula>100</formula>
    </cfRule>
    <cfRule type="cellIs" dxfId="54" priority="24" operator="between">
      <formula>0</formula>
      <formula>15.3</formula>
    </cfRule>
  </conditionalFormatting>
  <conditionalFormatting sqref="I8">
    <cfRule type="cellIs" dxfId="53" priority="19" operator="between">
      <formula>19.75</formula>
      <formula>100</formula>
    </cfRule>
    <cfRule type="cellIs" dxfId="52" priority="20" operator="between">
      <formula>0</formula>
      <formula>15.79</formula>
    </cfRule>
    <cfRule type="cellIs" dxfId="51" priority="21" operator="between">
      <formula>15.8</formula>
      <formula>19.75</formula>
    </cfRule>
  </conditionalFormatting>
  <conditionalFormatting sqref="J8">
    <cfRule type="cellIs" dxfId="50" priority="16" operator="between">
      <formula>67</formula>
      <formula>83.75</formula>
    </cfRule>
    <cfRule type="cellIs" dxfId="49" priority="17" operator="between">
      <formula>83.76</formula>
      <formula>100</formula>
    </cfRule>
    <cfRule type="cellIs" dxfId="48" priority="18" operator="between">
      <formula>0</formula>
      <formula>66.9</formula>
    </cfRule>
  </conditionalFormatting>
  <conditionalFormatting sqref="I15">
    <cfRule type="cellIs" dxfId="47" priority="13" operator="between">
      <formula>27.66</formula>
      <formula>100</formula>
    </cfRule>
    <cfRule type="cellIs" dxfId="46" priority="14" operator="between">
      <formula>0</formula>
      <formula>23.6</formula>
    </cfRule>
    <cfRule type="cellIs" dxfId="45" priority="15" operator="between">
      <formula>23.7</formula>
      <formula>27.65</formula>
    </cfRule>
  </conditionalFormatting>
  <conditionalFormatting sqref="E15">
    <cfRule type="cellIs" dxfId="44" priority="10" operator="between">
      <formula>800</formula>
      <formula>1000</formula>
    </cfRule>
    <cfRule type="cellIs" dxfId="43" priority="11" operator="between">
      <formula>0</formula>
      <formula>699</formula>
    </cfRule>
    <cfRule type="cellIs" dxfId="42" priority="12" operator="between">
      <formula>700</formula>
      <formula>799</formula>
    </cfRule>
  </conditionalFormatting>
  <conditionalFormatting sqref="G15">
    <cfRule type="cellIs" dxfId="41" priority="7" operator="between">
      <formula>822.6</formula>
      <formula>1000</formula>
    </cfRule>
    <cfRule type="cellIs" dxfId="40" priority="8" operator="between">
      <formula>705</formula>
      <formula>822.5</formula>
    </cfRule>
    <cfRule type="cellIs" dxfId="39" priority="9" operator="between">
      <formula>0</formula>
      <formula>705</formula>
    </cfRule>
  </conditionalFormatting>
  <conditionalFormatting sqref="H15">
    <cfRule type="cellIs" dxfId="38" priority="4" operator="between">
      <formula>23.1</formula>
      <formula>26.95</formula>
    </cfRule>
    <cfRule type="cellIs" dxfId="37" priority="5" operator="between">
      <formula>26.96</formula>
      <formula>100</formula>
    </cfRule>
    <cfRule type="cellIs" dxfId="36" priority="6" operator="between">
      <formula>0</formula>
      <formula>23</formula>
    </cfRule>
  </conditionalFormatting>
  <conditionalFormatting sqref="J15">
    <cfRule type="cellIs" dxfId="35" priority="1" operator="between">
      <formula>100.5</formula>
      <formula>117.25</formula>
    </cfRule>
    <cfRule type="cellIs" dxfId="34" priority="2" operator="between">
      <formula>117.26</formula>
      <formula>1000</formula>
    </cfRule>
    <cfRule type="cellIs" dxfId="33" priority="3" operator="between">
      <formula>0</formula>
      <formula>100.4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2022-12-05T02:41:51Z</dcterms:modified>
</cp:coreProperties>
</file>